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s\"/>
    </mc:Choice>
  </mc:AlternateContent>
  <bookViews>
    <workbookView xWindow="0" yWindow="0" windowWidth="28800" windowHeight="12435"/>
  </bookViews>
  <sheets>
    <sheet name="2025" sheetId="2" r:id="rId1"/>
    <sheet name="2024" sheetId="1" state="hidden" r:id="rId2"/>
    <sheet name="FP_2025" sheetId="3" state="hidden" r:id="rId3"/>
    <sheet name="FP_2025_Po_Kontu_R" sheetId="4" state="hidden" r:id="rId4"/>
  </sheets>
  <definedNames>
    <definedName name="_FiltarBaze" localSheetId="0" hidden="1">'2025'!$A$7:$U$42</definedName>
    <definedName name="_xlnm._FilterDatabase" localSheetId="0" hidden="1">'2025'!$A$7:$U$7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8" i="2" l="1"/>
  <c r="Y8" i="2" s="1"/>
  <c r="X9" i="2"/>
  <c r="Y9" i="2"/>
  <c r="X10" i="2"/>
  <c r="Y10" i="2" s="1"/>
  <c r="X11" i="2"/>
  <c r="Y11" i="2"/>
  <c r="Y12" i="2"/>
  <c r="X13" i="2"/>
  <c r="Y13" i="2" s="1"/>
  <c r="Y14" i="2"/>
  <c r="X15" i="2"/>
  <c r="Y15" i="2" s="1"/>
  <c r="X16" i="2"/>
  <c r="Y16" i="2" s="1"/>
  <c r="X17" i="2"/>
  <c r="Y17" i="2" s="1"/>
  <c r="X18" i="2"/>
  <c r="Y18" i="2" s="1"/>
  <c r="X19" i="2"/>
  <c r="Y19" i="2" s="1"/>
  <c r="X20" i="2"/>
  <c r="Y20" i="2" s="1"/>
  <c r="X21" i="2"/>
  <c r="Y21" i="2" s="1"/>
  <c r="X22" i="2"/>
  <c r="Y22" i="2" s="1"/>
  <c r="X23" i="2"/>
  <c r="Y23" i="2" s="1"/>
  <c r="X24" i="2"/>
  <c r="Y24" i="2" s="1"/>
  <c r="X25" i="2"/>
  <c r="Y25" i="2" s="1"/>
  <c r="X26" i="2"/>
  <c r="Y26" i="2" s="1"/>
  <c r="X27" i="2"/>
  <c r="Y27" i="2" s="1"/>
  <c r="X28" i="2"/>
  <c r="Y28" i="2" s="1"/>
  <c r="X29" i="2"/>
  <c r="Y29" i="2" s="1"/>
  <c r="X30" i="2"/>
  <c r="Y30" i="2" s="1"/>
  <c r="X31" i="2"/>
  <c r="Y31" i="2" s="1"/>
  <c r="X32" i="2"/>
  <c r="Y32" i="2" s="1"/>
  <c r="X33" i="2"/>
  <c r="Y33" i="2" s="1"/>
  <c r="X34" i="2"/>
  <c r="Y34" i="2" s="1"/>
  <c r="W43" i="2"/>
  <c r="AA42" i="2"/>
  <c r="AA41" i="2"/>
  <c r="AA40" i="2"/>
  <c r="AA39" i="2"/>
  <c r="AA38" i="2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J43" i="2"/>
  <c r="I43" i="2"/>
  <c r="H43" i="2"/>
  <c r="K28" i="2"/>
  <c r="K27" i="2"/>
  <c r="K25" i="2"/>
  <c r="K12" i="2"/>
  <c r="X43" i="2" l="1"/>
  <c r="L28" i="2"/>
  <c r="L27" i="2"/>
  <c r="L25" i="2"/>
  <c r="L12" i="2"/>
  <c r="G25" i="2" l="1"/>
  <c r="A25" i="2"/>
  <c r="O56" i="3" l="1"/>
  <c r="O41" i="3"/>
  <c r="O40" i="3"/>
  <c r="P63" i="3"/>
  <c r="P62" i="3"/>
  <c r="P61" i="3"/>
  <c r="O61" i="3" s="1"/>
  <c r="P60" i="3"/>
  <c r="O60" i="3" s="1"/>
  <c r="P59" i="3"/>
  <c r="O59" i="3" s="1"/>
  <c r="P58" i="3"/>
  <c r="P57" i="3"/>
  <c r="P56" i="3"/>
  <c r="P55" i="3"/>
  <c r="P54" i="3"/>
  <c r="P53" i="3"/>
  <c r="O53" i="3" s="1"/>
  <c r="P52" i="3"/>
  <c r="P51" i="3"/>
  <c r="O51" i="3" s="1"/>
  <c r="P50" i="3"/>
  <c r="O50" i="3" s="1"/>
  <c r="P49" i="3"/>
  <c r="P48" i="3"/>
  <c r="P47" i="3"/>
  <c r="P46" i="3"/>
  <c r="P45" i="3"/>
  <c r="P44" i="3"/>
  <c r="O44" i="3" s="1"/>
  <c r="P43" i="3"/>
  <c r="P42" i="3"/>
  <c r="P41" i="3"/>
  <c r="P40" i="3"/>
  <c r="P39" i="3"/>
  <c r="O39" i="3" s="1"/>
  <c r="P38" i="3"/>
  <c r="O38" i="3" s="1"/>
  <c r="P37" i="3"/>
  <c r="O37" i="3" s="1"/>
  <c r="G28" i="2" l="1"/>
  <c r="G27" i="2"/>
  <c r="G12" i="2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4" i="4"/>
  <c r="B3" i="4"/>
  <c r="B2" i="4"/>
  <c r="G28" i="4"/>
  <c r="H28" i="4" s="1"/>
  <c r="G27" i="4"/>
  <c r="H27" i="4" s="1"/>
  <c r="G26" i="4"/>
  <c r="H26" i="4" s="1"/>
  <c r="G25" i="4"/>
  <c r="G24" i="4"/>
  <c r="G23" i="4"/>
  <c r="G22" i="4"/>
  <c r="G21" i="4"/>
  <c r="H21" i="4" s="1"/>
  <c r="G20" i="4"/>
  <c r="H20" i="4" s="1"/>
  <c r="G19" i="4"/>
  <c r="H19" i="4" s="1"/>
  <c r="G18" i="4"/>
  <c r="G17" i="4"/>
  <c r="G16" i="4"/>
  <c r="G15" i="4"/>
  <c r="H15" i="4" s="1"/>
  <c r="G14" i="4"/>
  <c r="G13" i="4"/>
  <c r="H13" i="4" s="1"/>
  <c r="G12" i="4"/>
  <c r="H12" i="4" s="1"/>
  <c r="G11" i="4"/>
  <c r="H11" i="4" s="1"/>
  <c r="G10" i="4"/>
  <c r="G9" i="4"/>
  <c r="G8" i="4"/>
  <c r="G7" i="4"/>
  <c r="H7" i="4" s="1"/>
  <c r="G6" i="4"/>
  <c r="H6" i="4" s="1"/>
  <c r="G5" i="4"/>
  <c r="H5" i="4" s="1"/>
  <c r="G4" i="4"/>
  <c r="H4" i="4" s="1"/>
  <c r="G3" i="4"/>
  <c r="H3" i="4" s="1"/>
  <c r="G2" i="4"/>
  <c r="H2" i="4" s="1"/>
  <c r="H25" i="4"/>
  <c r="H24" i="4"/>
  <c r="H23" i="4"/>
  <c r="H22" i="4"/>
  <c r="H18" i="4"/>
  <c r="H17" i="4"/>
  <c r="H16" i="4"/>
  <c r="H14" i="4"/>
  <c r="H10" i="4"/>
  <c r="H9" i="4"/>
  <c r="H8" i="4"/>
  <c r="F31" i="4"/>
  <c r="E31" i="4"/>
  <c r="D31" i="4"/>
  <c r="A34" i="2"/>
  <c r="A33" i="2"/>
  <c r="A32" i="2"/>
  <c r="A31" i="2"/>
  <c r="A30" i="2"/>
  <c r="A29" i="2"/>
  <c r="A28" i="2"/>
  <c r="A27" i="2"/>
  <c r="A26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F23" i="2" l="1"/>
  <c r="F16" i="2"/>
  <c r="F32" i="2"/>
  <c r="F20" i="2"/>
  <c r="K20" i="2" s="1"/>
  <c r="F10" i="2"/>
  <c r="K10" i="2" s="1"/>
  <c r="F19" i="2"/>
  <c r="F9" i="2"/>
  <c r="F17" i="2"/>
  <c r="K17" i="2" s="1"/>
  <c r="F15" i="2"/>
  <c r="K15" i="2" s="1"/>
  <c r="F34" i="2"/>
  <c r="F22" i="2"/>
  <c r="K22" i="2" s="1"/>
  <c r="F13" i="2"/>
  <c r="F31" i="2"/>
  <c r="F30" i="2"/>
  <c r="F18" i="2"/>
  <c r="K18" i="2" s="1"/>
  <c r="F8" i="2"/>
  <c r="K8" i="2" s="1"/>
  <c r="F29" i="2"/>
  <c r="F26" i="2"/>
  <c r="F33" i="2"/>
  <c r="F11" i="2"/>
  <c r="K11" i="2" s="1"/>
  <c r="F24" i="2"/>
  <c r="K24" i="2" s="1"/>
  <c r="F14" i="2"/>
  <c r="F21" i="2"/>
  <c r="K21" i="2" s="1"/>
  <c r="G31" i="4"/>
  <c r="A8" i="1"/>
  <c r="F43" i="2" l="1"/>
  <c r="K32" i="2"/>
  <c r="L32" i="2" s="1"/>
  <c r="K26" i="2"/>
  <c r="L26" i="2" s="1"/>
  <c r="K34" i="2"/>
  <c r="L34" i="2" s="1"/>
  <c r="K16" i="2"/>
  <c r="L16" i="2" s="1"/>
  <c r="K13" i="2"/>
  <c r="L13" i="2" s="1"/>
  <c r="K33" i="2"/>
  <c r="L33" i="2" s="1"/>
  <c r="K9" i="2"/>
  <c r="L9" i="2" s="1"/>
  <c r="K14" i="2"/>
  <c r="L14" i="2" s="1"/>
  <c r="K30" i="2"/>
  <c r="K19" i="2"/>
  <c r="L19" i="2" s="1"/>
  <c r="K29" i="2"/>
  <c r="L29" i="2" s="1"/>
  <c r="K31" i="2"/>
  <c r="L31" i="2" s="1"/>
  <c r="K23" i="2"/>
  <c r="L23" i="2" s="1"/>
  <c r="G15" i="2"/>
  <c r="L15" i="2"/>
  <c r="G11" i="2"/>
  <c r="L11" i="2"/>
  <c r="L8" i="2"/>
  <c r="G17" i="2"/>
  <c r="L17" i="2"/>
  <c r="G20" i="2"/>
  <c r="L20" i="2"/>
  <c r="G10" i="2"/>
  <c r="L10" i="2"/>
  <c r="G21" i="2"/>
  <c r="L21" i="2"/>
  <c r="G18" i="2"/>
  <c r="L18" i="2"/>
  <c r="G22" i="2"/>
  <c r="L22" i="2"/>
  <c r="G24" i="2"/>
  <c r="L24" i="2"/>
  <c r="O42" i="3"/>
  <c r="G8" i="2"/>
  <c r="O43" i="3"/>
  <c r="G9" i="2"/>
  <c r="G14" i="2"/>
  <c r="O46" i="3"/>
  <c r="G30" i="2"/>
  <c r="O55" i="3"/>
  <c r="O48" i="3"/>
  <c r="G19" i="2"/>
  <c r="O57" i="3"/>
  <c r="G31" i="2"/>
  <c r="O45" i="3"/>
  <c r="G13" i="2"/>
  <c r="O62" i="3"/>
  <c r="G33" i="2"/>
  <c r="O58" i="3"/>
  <c r="G32" i="2"/>
  <c r="G34" i="2"/>
  <c r="O63" i="3"/>
  <c r="O47" i="3"/>
  <c r="G16" i="2"/>
  <c r="O52" i="3"/>
  <c r="G26" i="2"/>
  <c r="O54" i="3"/>
  <c r="G29" i="2"/>
  <c r="O49" i="3"/>
  <c r="G23" i="2"/>
  <c r="A34" i="1"/>
  <c r="G28" i="1"/>
  <c r="A28" i="1"/>
  <c r="G22" i="1"/>
  <c r="A22" i="1"/>
  <c r="A23" i="1"/>
  <c r="G43" i="2" l="1"/>
  <c r="L30" i="2"/>
  <c r="L43" i="2" s="1"/>
  <c r="K43" i="2"/>
  <c r="G34" i="1"/>
  <c r="G33" i="1"/>
  <c r="G32" i="1"/>
  <c r="G31" i="1"/>
  <c r="G30" i="1"/>
  <c r="G29" i="1"/>
  <c r="G27" i="1"/>
  <c r="G25" i="1"/>
  <c r="G24" i="1"/>
  <c r="G23" i="1"/>
  <c r="G21" i="1"/>
  <c r="G20" i="1"/>
  <c r="G19" i="1"/>
  <c r="G18" i="1"/>
  <c r="G17" i="1"/>
  <c r="G16" i="1"/>
  <c r="G15" i="1"/>
  <c r="G13" i="1"/>
  <c r="G11" i="1"/>
  <c r="G10" i="1"/>
  <c r="A27" i="1"/>
  <c r="A24" i="1"/>
  <c r="A12" i="1"/>
  <c r="A21" i="1"/>
  <c r="A20" i="1"/>
  <c r="A18" i="1"/>
  <c r="A17" i="1"/>
  <c r="A15" i="1"/>
  <c r="A11" i="1"/>
  <c r="A10" i="1"/>
  <c r="A13" i="1" l="1"/>
  <c r="A25" i="1" l="1"/>
  <c r="A33" i="1" l="1"/>
  <c r="A32" i="1"/>
  <c r="A31" i="1"/>
  <c r="A30" i="1"/>
  <c r="A29" i="1"/>
  <c r="A26" i="1"/>
  <c r="A19" i="1"/>
  <c r="A16" i="1"/>
  <c r="A14" i="1"/>
  <c r="A9" i="1"/>
  <c r="G9" i="1"/>
  <c r="G8" i="1"/>
  <c r="G43" i="1" l="1"/>
  <c r="F43" i="1"/>
</calcChain>
</file>

<file path=xl/sharedStrings.xml><?xml version="1.0" encoding="utf-8"?>
<sst xmlns="http://schemas.openxmlformats.org/spreadsheetml/2006/main" count="743" uniqueCount="294">
  <si>
    <t>Evidencijski broj nabave</t>
  </si>
  <si>
    <t>PREDMET NABAVE</t>
  </si>
  <si>
    <t>Brojčana oznaka predmeta nabave iz CPV-a</t>
  </si>
  <si>
    <t>Procijenjena vrijednost 
s PDV-om</t>
  </si>
  <si>
    <t>Procijenjena vrijednost 
bez PDV-a</t>
  </si>
  <si>
    <t>Vrsta postupka javne nabave</t>
  </si>
  <si>
    <t>Planirani početak postupka</t>
  </si>
  <si>
    <t>Planirano trajanje</t>
  </si>
  <si>
    <t>Napomena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</si>
  <si>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</si>
  <si>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</si>
  <si>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</si>
  <si>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</si>
  <si>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</si>
  <si>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</si>
  <si>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</si>
  <si>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</si>
  <si>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</si>
  <si>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</si>
  <si>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</si>
  <si>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Pozicija-
račun financijskog plana</t>
  </si>
  <si>
    <t>UKUPNO</t>
  </si>
  <si>
    <t>STRUČNO  USAVRŠAVANJE</t>
  </si>
  <si>
    <t>UREDSKI MATERIJAL</t>
  </si>
  <si>
    <t>MATERIJAL I DIJELOVI ZA TEK.I INV.ODR.</t>
  </si>
  <si>
    <t>RAČUNALNE USLUGE</t>
  </si>
  <si>
    <t>OSIGURANJE</t>
  </si>
  <si>
    <t>UREDSKA OPREMA I NAMJEŠTAJ</t>
  </si>
  <si>
    <t>RAČUNALNI PROGRAMI</t>
  </si>
  <si>
    <t>narudžbenica</t>
  </si>
  <si>
    <t>ugovor</t>
  </si>
  <si>
    <t>Godina</t>
  </si>
  <si>
    <t>Broj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</si>
  <si>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</si>
  <si>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</si>
  <si>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</si>
  <si>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</si>
  <si>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</si>
  <si>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</si>
  <si>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</si>
  <si>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</si>
  <si>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</si>
  <si>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</si>
  <si>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</si>
  <si>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</si>
  <si>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</si>
  <si>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</si>
  <si>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</si>
  <si>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</si>
  <si>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</si>
  <si>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</si>
  <si>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</si>
  <si>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</si>
  <si>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</si>
  <si>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</si>
  <si>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REPREZENTACIJA</t>
  </si>
  <si>
    <t>80530000-8</t>
  </si>
  <si>
    <t>22800000-8</t>
  </si>
  <si>
    <t>72211000-7</t>
  </si>
  <si>
    <t>90910000-9</t>
  </si>
  <si>
    <t>79000000-5</t>
  </si>
  <si>
    <t>79341000-6</t>
  </si>
  <si>
    <t>15000000-8</t>
  </si>
  <si>
    <t>39130000-2</t>
  </si>
  <si>
    <t>72230000-6</t>
  </si>
  <si>
    <t>64200000-8</t>
  </si>
  <si>
    <t>66510000-8</t>
  </si>
  <si>
    <t>ZDRAVSTVENE I VET. USLUGE</t>
  </si>
  <si>
    <t>USLUGE ČIŠĆENJA POSL PR. I OSTALE US.</t>
  </si>
  <si>
    <t>65100000-0</t>
  </si>
  <si>
    <t>Posebni režim nabave</t>
  </si>
  <si>
    <t>Predmet podijeljen na grupe</t>
  </si>
  <si>
    <t>Sklapa se ugovor/okvirni sporazum/
narudžbenica</t>
  </si>
  <si>
    <t>Ugovor/okvirni sporazum financira se iz fondova EU</t>
  </si>
  <si>
    <t>XII</t>
  </si>
  <si>
    <t>XIII</t>
  </si>
  <si>
    <t>XIV</t>
  </si>
  <si>
    <t>22200000-2</t>
  </si>
  <si>
    <t>39830000-9</t>
  </si>
  <si>
    <t>LITERATURA I ČASOPISI</t>
  </si>
  <si>
    <t>MAT. ZA ČIŠĆ. I ODRŽAVANJE I HIG.POTR</t>
  </si>
  <si>
    <t>SITNI INVENTAR - KNJIGE</t>
  </si>
  <si>
    <t>SITNI INVENTAR - OSTALO</t>
  </si>
  <si>
    <t>USLUGE TELEFONA-MOBILNE LINIJE</t>
  </si>
  <si>
    <t>USLUGE TELEFONA-FISKNA TELEFONIJA</t>
  </si>
  <si>
    <t>POŠTANSKE USLUGE</t>
  </si>
  <si>
    <t>USLUGE TEK. I INV.ODRŽ-SERV. VATR.APARATA</t>
  </si>
  <si>
    <t>USLUGE TEK. I INV.ODRŽ-SERV. KLIMA UREĐAJA</t>
  </si>
  <si>
    <t>USLUGE TEK. I INV.ODRŽ-LIČILAČKI RADOVI</t>
  </si>
  <si>
    <t>OPSKRBA PLINOM</t>
  </si>
  <si>
    <t>65200000-5</t>
  </si>
  <si>
    <t>USLUGE DIGITALNOG MARKETINGA</t>
  </si>
  <si>
    <t>PROMIDŽBENI MATERIJALI</t>
  </si>
  <si>
    <t>23</t>
  </si>
  <si>
    <t>24</t>
  </si>
  <si>
    <t>ODVJETNIČKE USLUGE</t>
  </si>
  <si>
    <t>USLUGE RAČUNOVODSTVA</t>
  </si>
  <si>
    <t>25</t>
  </si>
  <si>
    <t>26</t>
  </si>
  <si>
    <t>27</t>
  </si>
  <si>
    <t>postupak jednostavne nabave</t>
  </si>
  <si>
    <t>otvoreni postupak</t>
  </si>
  <si>
    <t>1 godina</t>
  </si>
  <si>
    <t xml:space="preserve">  </t>
  </si>
  <si>
    <t>USLUGE TEK. I INV.ODRŽ-ODRŽ. INSTALACIJA</t>
  </si>
  <si>
    <t>79211000-6</t>
  </si>
  <si>
    <t>45442110-8</t>
  </si>
  <si>
    <t>22100000-1</t>
  </si>
  <si>
    <t>64110000-0</t>
  </si>
  <si>
    <t>64210000-1</t>
  </si>
  <si>
    <t>45315600-4</t>
  </si>
  <si>
    <t>narudžbenica/ugovor</t>
  </si>
  <si>
    <t>OSTALE INTELEKTUALNE USLUGE</t>
  </si>
  <si>
    <t>92312000-1</t>
  </si>
  <si>
    <t>50413000-3</t>
  </si>
  <si>
    <t>PLAN NABAVE ZA 2024.</t>
  </si>
  <si>
    <t>01.01.2024.</t>
  </si>
  <si>
    <t>Na temelju financijskog plana za 2024.</t>
  </si>
  <si>
    <t>CENTAR ZA PRUŽ.USL.U ZAJ.SAVJ. LUKA RITZ</t>
  </si>
  <si>
    <t>KNEZA LJUDEVITA POSAVSKOG 48</t>
  </si>
  <si>
    <t>OIB: 47019050170</t>
  </si>
  <si>
    <t>PRIJEDLOG PLANA PRORAČUNA USPOREDNO ZA TRI GODINE</t>
  </si>
  <si>
    <t>POZICIJA</t>
  </si>
  <si>
    <t>BROJ KONTA</t>
  </si>
  <si>
    <t>VRSTA PRIHODA / PRIMITAKA</t>
  </si>
  <si>
    <t>Korisnik</t>
  </si>
  <si>
    <t>K014</t>
  </si>
  <si>
    <t>CEN. ZA PRUŽANJE USLUGA U ZAJEDNICI SAVJETOVALIŠTE LUKA RITZ</t>
  </si>
  <si>
    <t>Razdjel</t>
  </si>
  <si>
    <t>021</t>
  </si>
  <si>
    <t>GRADSKI URED ZA SOCIJALNU ZAŠTITU, ZDRAVSTVO, BRANITELJE I OSOBE S INVALIDITETOM</t>
  </si>
  <si>
    <t>Glava</t>
  </si>
  <si>
    <t>CENTAR ZA PRUŽANJE USLUGA U ZAJEDNICI SAVJETOVALIŠTE LUKA RITZ</t>
  </si>
  <si>
    <t>Podglava</t>
  </si>
  <si>
    <t>48568</t>
  </si>
  <si>
    <t>Izvor</t>
  </si>
  <si>
    <t>1.1.1</t>
  </si>
  <si>
    <t>OPĆI PRIHODI I PRIMICI-PRORAČUNSKI KORISNICI</t>
  </si>
  <si>
    <t>P9300032</t>
  </si>
  <si>
    <t>6711</t>
  </si>
  <si>
    <t>Prihodi iz nadležnog proračuna za financiranje rashoda poslovanja</t>
  </si>
  <si>
    <t>P9300033</t>
  </si>
  <si>
    <t>6712</t>
  </si>
  <si>
    <t>Prihodi iz nadležnog proračuna za financiranje rashoda za nabavu nefinancijske imovine</t>
  </si>
  <si>
    <t>3.1.1</t>
  </si>
  <si>
    <t>VLASTITI PRIHODI-PRORAČUNSKI KORISNICI</t>
  </si>
  <si>
    <t>P9204662</t>
  </si>
  <si>
    <t>6413</t>
  </si>
  <si>
    <t>Kamate na oročena sredstva i depozite po viđenju</t>
  </si>
  <si>
    <t>5.6.1</t>
  </si>
  <si>
    <t>POMOĆI TEMELJEM PRIJENOSA EU SREDSTAVA-PK</t>
  </si>
  <si>
    <t>P9207136</t>
  </si>
  <si>
    <t>6381</t>
  </si>
  <si>
    <t>Tekuće pomoći temeljem prijenosa EU sredstava</t>
  </si>
  <si>
    <t>P0204172</t>
  </si>
  <si>
    <t>6393</t>
  </si>
  <si>
    <t>Tekući prijenosi između proračunskih korisnika istog proračuna temeljem prijenosa EU sredstava</t>
  </si>
  <si>
    <t>P9207478</t>
  </si>
  <si>
    <t>9221</t>
  </si>
  <si>
    <t>Višak prihoda</t>
  </si>
  <si>
    <t>6.1.1</t>
  </si>
  <si>
    <t>DONACIJE-PRORAČUNSKI KORISNICI</t>
  </si>
  <si>
    <t>P9207147</t>
  </si>
  <si>
    <t>6631</t>
  </si>
  <si>
    <t>Tekuće donacije</t>
  </si>
  <si>
    <t>Glavni program</t>
  </si>
  <si>
    <t>A02</t>
  </si>
  <si>
    <t>PRORAČUNSKI KORISNICI</t>
  </si>
  <si>
    <t>Program</t>
  </si>
  <si>
    <t>3121</t>
  </si>
  <si>
    <t>JAVNA UPRAVA I ADMINISTRACIJA</t>
  </si>
  <si>
    <t>Aktivnost</t>
  </si>
  <si>
    <t>A312101</t>
  </si>
  <si>
    <t>REDOVNA DJELATNOST PRORAČUNSKIH KORISNIKA</t>
  </si>
  <si>
    <t>R0194002</t>
  </si>
  <si>
    <t>3111</t>
  </si>
  <si>
    <t>Plaće za redovan rad</t>
  </si>
  <si>
    <t>R0194007</t>
  </si>
  <si>
    <t>Ostali rashodi za zaposlene</t>
  </si>
  <si>
    <t>R0194010</t>
  </si>
  <si>
    <t>3132</t>
  </si>
  <si>
    <t>Doprinos za obvezno zdravstveno osiguranje</t>
  </si>
  <si>
    <t>R0194013</t>
  </si>
  <si>
    <t>3211</t>
  </si>
  <si>
    <t>Službena putovanja</t>
  </si>
  <si>
    <t>R0194016</t>
  </si>
  <si>
    <t>3212</t>
  </si>
  <si>
    <t>Naknade za prijevoz, za rad na terenu i odvojeni život</t>
  </si>
  <si>
    <t>R0194019</t>
  </si>
  <si>
    <t>3213</t>
  </si>
  <si>
    <t>Stručno usavršavanje zaposlenika</t>
  </si>
  <si>
    <t>R0194022</t>
  </si>
  <si>
    <t>3221</t>
  </si>
  <si>
    <t>Uredski materijal i ostali materijalni rashodi</t>
  </si>
  <si>
    <t>R0194026</t>
  </si>
  <si>
    <t>3223</t>
  </si>
  <si>
    <t>Energija</t>
  </si>
  <si>
    <t>R0194029</t>
  </si>
  <si>
    <t>3224</t>
  </si>
  <si>
    <t>Materijal i dijelovi za tekuće investicijsko održavanje</t>
  </si>
  <si>
    <t>R0194032</t>
  </si>
  <si>
    <t>3225</t>
  </si>
  <si>
    <t>Sitni inventar i auto gume</t>
  </si>
  <si>
    <t>R0194036</t>
  </si>
  <si>
    <t>3231</t>
  </si>
  <si>
    <t>Usluge telefona, pošte i prijevoza</t>
  </si>
  <si>
    <t>R0194039</t>
  </si>
  <si>
    <t>3232</t>
  </si>
  <si>
    <t>Usluge tekućeg i investicijskog održavanja</t>
  </si>
  <si>
    <t>R0194042</t>
  </si>
  <si>
    <t>3233</t>
  </si>
  <si>
    <t>Usluge promidžbe i informiranja</t>
  </si>
  <si>
    <t>R0194045</t>
  </si>
  <si>
    <t>3234</t>
  </si>
  <si>
    <t>Komunalne usluge</t>
  </si>
  <si>
    <t>R9024420</t>
  </si>
  <si>
    <t>3235</t>
  </si>
  <si>
    <t>Zakupnine i najamnine</t>
  </si>
  <si>
    <t>R9004157</t>
  </si>
  <si>
    <t>3236</t>
  </si>
  <si>
    <t>Zdravstvene i veterinarske usluge</t>
  </si>
  <si>
    <t>R0194050</t>
  </si>
  <si>
    <t>3237</t>
  </si>
  <si>
    <t>Intelektualne i osobne usluge</t>
  </si>
  <si>
    <t>R0194053</t>
  </si>
  <si>
    <t>3238</t>
  </si>
  <si>
    <t>Računalne usluge</t>
  </si>
  <si>
    <t>R0194056</t>
  </si>
  <si>
    <t>3239</t>
  </si>
  <si>
    <t>Ostale usluge</t>
  </si>
  <si>
    <t>R0194059</t>
  </si>
  <si>
    <t>3291</t>
  </si>
  <si>
    <t>Naknade za rad predstav. i izvršnih tijela, povjerenstava i sl.</t>
  </si>
  <si>
    <t>R0194062</t>
  </si>
  <si>
    <t>3292</t>
  </si>
  <si>
    <t>Premije osiguranja</t>
  </si>
  <si>
    <t>R0194065</t>
  </si>
  <si>
    <t>3293</t>
  </si>
  <si>
    <t>Reprezentacija</t>
  </si>
  <si>
    <t>R0194069</t>
  </si>
  <si>
    <t>3295</t>
  </si>
  <si>
    <t>Pristojbe i naknade</t>
  </si>
  <si>
    <t>R0194071</t>
  </si>
  <si>
    <t>3299</t>
  </si>
  <si>
    <t>Ostali nespomenuti rashodi poslovanja</t>
  </si>
  <si>
    <t>R0194074</t>
  </si>
  <si>
    <t>3431</t>
  </si>
  <si>
    <t>Bankarske usluge i usluge platnog prometa</t>
  </si>
  <si>
    <t>R0194081</t>
  </si>
  <si>
    <t>4221</t>
  </si>
  <si>
    <t>Uredska oprema i namještaj</t>
  </si>
  <si>
    <t>R0194086</t>
  </si>
  <si>
    <t>4262</t>
  </si>
  <si>
    <t>Ulaganja u računalne programe</t>
  </si>
  <si>
    <t>R9004094</t>
  </si>
  <si>
    <t>R9004095</t>
  </si>
  <si>
    <t>Doprinosi za obvezno zdravstveno osiguranje</t>
  </si>
  <si>
    <t>R9004253</t>
  </si>
  <si>
    <t>R9008003</t>
  </si>
  <si>
    <t>R9004254</t>
  </si>
  <si>
    <t>R9008004</t>
  </si>
  <si>
    <t>Tekući projekt</t>
  </si>
  <si>
    <t>T312101</t>
  </si>
  <si>
    <t>PROJEKT "MREŽA ZA MLADE ZA SOCIJALNO UKLJUČIVANJE"</t>
  </si>
  <si>
    <t>R0207241</t>
  </si>
  <si>
    <t>R0207242</t>
  </si>
  <si>
    <t>R0207243</t>
  </si>
  <si>
    <t>R0207244</t>
  </si>
  <si>
    <t>R0207245</t>
  </si>
  <si>
    <t>R0207246</t>
  </si>
  <si>
    <t>R0207248</t>
  </si>
  <si>
    <t>3241</t>
  </si>
  <si>
    <t>Naknade troškova osobama izvan radnog odnosa</t>
  </si>
  <si>
    <t>R0207247</t>
  </si>
  <si>
    <t>Plan nabave 2024</t>
  </si>
  <si>
    <t>01.01.2025.</t>
  </si>
  <si>
    <t>% PDV-a</t>
  </si>
  <si>
    <t>Plan 2025</t>
  </si>
  <si>
    <t>Konto</t>
  </si>
  <si>
    <t>ZAKUPNINE I NAJAMNINE</t>
  </si>
  <si>
    <t>70220000-9</t>
  </si>
  <si>
    <t>30190000-7</t>
  </si>
  <si>
    <t>85100000-0</t>
  </si>
  <si>
    <t>39290000-1</t>
  </si>
  <si>
    <t>XV</t>
  </si>
  <si>
    <t>XVI</t>
  </si>
  <si>
    <t>XVII</t>
  </si>
  <si>
    <t>Nova procijenjena vrijednost 
s PDV-om
(IV + VI)</t>
  </si>
  <si>
    <t>Nova procijenjena vrijednost 
bez PDV-a</t>
  </si>
  <si>
    <r>
      <rPr>
        <b/>
        <sz val="10"/>
        <color theme="0"/>
        <rFont val="Calibri"/>
        <family val="2"/>
        <scheme val="minor"/>
      </rPr>
      <t xml:space="preserve">I. Rebalans </t>
    </r>
    <r>
      <rPr>
        <b/>
        <sz val="8"/>
        <color theme="0"/>
        <rFont val="Calibri"/>
        <family val="2"/>
        <charset val="238"/>
        <scheme val="minor"/>
      </rPr>
      <t xml:space="preserve">
s PDV-om</t>
    </r>
  </si>
  <si>
    <r>
      <rPr>
        <b/>
        <sz val="10"/>
        <color theme="0"/>
        <rFont val="Calibri"/>
        <family val="2"/>
        <scheme val="minor"/>
      </rPr>
      <t xml:space="preserve">II. Rebalans </t>
    </r>
    <r>
      <rPr>
        <b/>
        <sz val="8"/>
        <color theme="0"/>
        <rFont val="Calibri"/>
        <family val="2"/>
        <charset val="238"/>
        <scheme val="minor"/>
      </rPr>
      <t xml:space="preserve">
s PDV-om</t>
    </r>
  </si>
  <si>
    <t>XVIII</t>
  </si>
  <si>
    <t>Na temelju I.rebalansa financijskog plana za 2025.</t>
  </si>
  <si>
    <t>PLAN NABAVE ZA 2025. - II. REBALANS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</si>
</sst>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1A]d\.m\.yyyy\."/>
    <numFmt numFmtId="165" formatCode="[$-1041A]h:mm"/>
    <numFmt numFmtId="166" formatCode="[$-1041A]#,##0.00;\-#,##0.00"/>
  </numFmts>
  <fonts count="26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"/>
      <color theme="4" tint="-0.499984740745262"/>
      <name val="Calibri"/>
      <family val="2"/>
      <charset val="238"/>
      <scheme val="minor"/>
    </font>
    <font>
      <sz val="10"/>
      <color theme="4" tint="-0.249977111117893"/>
      <name val="Calibri"/>
      <family val="2"/>
      <charset val="238"/>
      <scheme val="minor"/>
    </font>
    <font>
      <sz val="10"/>
      <color theme="4" tint="-0.499984740745262"/>
      <name val="Calibri"/>
      <family val="2"/>
      <charset val="238"/>
      <scheme val="minor"/>
    </font>
    <font>
      <sz val="8"/>
      <color theme="4" tint="-0.249977111117893"/>
      <name val="Calibri"/>
      <family val="2"/>
      <charset val="238"/>
      <scheme val="minor"/>
    </font>
    <font>
      <sz val="8"/>
      <color theme="4" tint="-0.499984740745262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sz val="7.5"/>
      <color theme="4" tint="-0.499984740745262"/>
      <name val="Calibri"/>
      <family val="2"/>
      <charset val="238"/>
      <scheme val="minor"/>
    </font>
    <font>
      <b/>
      <sz val="11"/>
      <color theme="4" tint="-0.249977111117893"/>
      <name val="Calibri"/>
      <family val="2"/>
      <charset val="238"/>
      <scheme val="minor"/>
    </font>
    <font>
      <b/>
      <sz val="13"/>
      <color theme="4" tint="-0.249977111117893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indexed="11"/>
      <name val="Arial"/>
      <family val="2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7"/>
      <color theme="0"/>
      <name val="Calibri"/>
      <family val="2"/>
      <charset val="238"/>
      <scheme val="minor"/>
    </font>
    <font>
      <b/>
      <sz val="7"/>
      <color theme="4" tint="-0.499984740745262"/>
      <name val="Calibri"/>
      <family val="2"/>
      <charset val="238"/>
      <scheme val="minor"/>
    </font>
    <font>
      <sz val="7"/>
      <color theme="4" tint="-0.499984740745262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indexed="10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indexed="14"/>
        <bgColor indexed="0"/>
      </patternFill>
    </fill>
    <fill>
      <patternFill patternType="solid">
        <fgColor indexed="15"/>
        <bgColor indexed="0"/>
      </patternFill>
    </fill>
    <fill>
      <patternFill patternType="solid">
        <fgColor indexed="16"/>
        <bgColor indexed="0"/>
      </patternFill>
    </fill>
    <fill>
      <patternFill patternType="solid">
        <fgColor indexed="17"/>
        <bgColor indexed="0"/>
      </patternFill>
    </fill>
    <fill>
      <patternFill patternType="solid">
        <fgColor theme="4" tint="-0.2499465926084170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2">
    <xf numFmtId="0" fontId="0" fillId="0" borderId="0"/>
    <xf numFmtId="0" fontId="14" fillId="0" borderId="0"/>
  </cellStyleXfs>
  <cellXfs count="11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vertical="center"/>
    </xf>
    <xf numFmtId="0" fontId="5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left" vertical="center" indent="1"/>
    </xf>
    <xf numFmtId="0" fontId="1" fillId="0" borderId="0" xfId="0" applyFont="1" applyAlignment="1">
      <alignment horizontal="left" vertical="center" indent="1"/>
    </xf>
    <xf numFmtId="0" fontId="2" fillId="2" borderId="1" xfId="0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indent="1"/>
    </xf>
    <xf numFmtId="0" fontId="6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49" fontId="6" fillId="0" borderId="0" xfId="0" applyNumberFormat="1" applyFont="1" applyAlignment="1">
      <alignment horizontal="left" vertical="center" indent="1"/>
    </xf>
    <xf numFmtId="0" fontId="8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49" fontId="4" fillId="0" borderId="0" xfId="0" applyNumberFormat="1" applyFont="1" applyAlignment="1">
      <alignment horizontal="left" vertical="center" indent="1"/>
    </xf>
    <xf numFmtId="0" fontId="4" fillId="0" borderId="0" xfId="0" applyFont="1" applyAlignment="1">
      <alignment vertical="center"/>
    </xf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49" fontId="4" fillId="0" borderId="0" xfId="0" quotePrefix="1" applyNumberFormat="1" applyFont="1" applyAlignment="1">
      <alignment horizontal="left" vertical="center" indent="1"/>
    </xf>
    <xf numFmtId="0" fontId="8" fillId="0" borderId="0" xfId="0" applyFont="1" applyAlignment="1">
      <alignment vertical="center"/>
    </xf>
    <xf numFmtId="14" fontId="8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 inden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14" fillId="0" borderId="0" xfId="1"/>
    <xf numFmtId="0" fontId="15" fillId="0" borderId="0" xfId="1" applyFont="1" applyAlignment="1" applyProtection="1">
      <alignment horizontal="center" vertical="top" wrapText="1" readingOrder="1"/>
      <protection locked="0"/>
    </xf>
    <xf numFmtId="0" fontId="16" fillId="0" borderId="2" xfId="1" applyFont="1" applyBorder="1" applyAlignment="1" applyProtection="1">
      <alignment horizontal="left" vertical="center" wrapText="1" readingOrder="1"/>
      <protection locked="0"/>
    </xf>
    <xf numFmtId="0" fontId="17" fillId="0" borderId="2" xfId="1" applyFont="1" applyBorder="1" applyAlignment="1" applyProtection="1">
      <alignment horizontal="center" vertical="center" wrapText="1" readingOrder="1"/>
      <protection locked="0"/>
    </xf>
    <xf numFmtId="0" fontId="17" fillId="4" borderId="3" xfId="1" applyFont="1" applyFill="1" applyBorder="1" applyAlignment="1" applyProtection="1">
      <alignment horizontal="left" wrapText="1" readingOrder="1"/>
      <protection locked="0"/>
    </xf>
    <xf numFmtId="0" fontId="17" fillId="4" borderId="3" xfId="1" applyFont="1" applyFill="1" applyBorder="1" applyAlignment="1" applyProtection="1">
      <alignment wrapText="1" readingOrder="1"/>
      <protection locked="0"/>
    </xf>
    <xf numFmtId="166" fontId="17" fillId="4" borderId="3" xfId="1" applyNumberFormat="1" applyFont="1" applyFill="1" applyBorder="1" applyAlignment="1" applyProtection="1">
      <alignment wrapText="1" readingOrder="1"/>
      <protection locked="0"/>
    </xf>
    <xf numFmtId="0" fontId="18" fillId="5" borderId="0" xfId="1" applyFont="1" applyFill="1" applyAlignment="1" applyProtection="1">
      <alignment horizontal="left" vertical="top" wrapText="1" readingOrder="1"/>
      <protection locked="0"/>
    </xf>
    <xf numFmtId="0" fontId="18" fillId="5" borderId="0" xfId="1" applyFont="1" applyFill="1" applyAlignment="1" applyProtection="1">
      <alignment vertical="top" wrapText="1" readingOrder="1"/>
      <protection locked="0"/>
    </xf>
    <xf numFmtId="166" fontId="18" fillId="5" borderId="0" xfId="1" applyNumberFormat="1" applyFont="1" applyFill="1" applyAlignment="1" applyProtection="1">
      <alignment vertical="top" wrapText="1" readingOrder="1"/>
      <protection locked="0"/>
    </xf>
    <xf numFmtId="0" fontId="18" fillId="6" borderId="0" xfId="1" applyFont="1" applyFill="1" applyAlignment="1" applyProtection="1">
      <alignment horizontal="left" vertical="top" wrapText="1" readingOrder="1"/>
      <protection locked="0"/>
    </xf>
    <xf numFmtId="0" fontId="18" fillId="6" borderId="0" xfId="1" applyFont="1" applyFill="1" applyAlignment="1" applyProtection="1">
      <alignment vertical="top" wrapText="1" readingOrder="1"/>
      <protection locked="0"/>
    </xf>
    <xf numFmtId="166" fontId="18" fillId="6" borderId="0" xfId="1" applyNumberFormat="1" applyFont="1" applyFill="1" applyAlignment="1" applyProtection="1">
      <alignment vertical="top" wrapText="1" readingOrder="1"/>
      <protection locked="0"/>
    </xf>
    <xf numFmtId="0" fontId="18" fillId="7" borderId="0" xfId="1" applyFont="1" applyFill="1" applyAlignment="1" applyProtection="1">
      <alignment horizontal="left" vertical="top" wrapText="1" readingOrder="1"/>
      <protection locked="0"/>
    </xf>
    <xf numFmtId="0" fontId="18" fillId="7" borderId="0" xfId="1" applyFont="1" applyFill="1" applyAlignment="1" applyProtection="1">
      <alignment vertical="top" wrapText="1" readingOrder="1"/>
      <protection locked="0"/>
    </xf>
    <xf numFmtId="166" fontId="18" fillId="7" borderId="0" xfId="1" applyNumberFormat="1" applyFont="1" applyFill="1" applyAlignment="1" applyProtection="1">
      <alignment vertical="top" wrapText="1" readingOrder="1"/>
      <protection locked="0"/>
    </xf>
    <xf numFmtId="0" fontId="17" fillId="8" borderId="0" xfId="1" applyFont="1" applyFill="1" applyAlignment="1" applyProtection="1">
      <alignment horizontal="left" vertical="top" wrapText="1" readingOrder="1"/>
      <protection locked="0"/>
    </xf>
    <xf numFmtId="0" fontId="17" fillId="8" borderId="0" xfId="1" applyFont="1" applyFill="1" applyAlignment="1" applyProtection="1">
      <alignment vertical="top" wrapText="1" readingOrder="1"/>
      <protection locked="0"/>
    </xf>
    <xf numFmtId="166" fontId="17" fillId="8" borderId="0" xfId="1" applyNumberFormat="1" applyFont="1" applyFill="1" applyAlignment="1" applyProtection="1">
      <alignment vertical="top" wrapText="1" readingOrder="1"/>
      <protection locked="0"/>
    </xf>
    <xf numFmtId="0" fontId="16" fillId="0" borderId="0" xfId="1" applyFont="1" applyAlignment="1" applyProtection="1">
      <alignment horizontal="left" vertical="top" wrapText="1" readingOrder="1"/>
      <protection locked="0"/>
    </xf>
    <xf numFmtId="0" fontId="16" fillId="0" borderId="0" xfId="1" applyFont="1" applyAlignment="1" applyProtection="1">
      <alignment vertical="top" wrapText="1" readingOrder="1"/>
      <protection locked="0"/>
    </xf>
    <xf numFmtId="166" fontId="16" fillId="0" borderId="0" xfId="1" applyNumberFormat="1" applyFont="1" applyAlignment="1" applyProtection="1">
      <alignment vertical="top" wrapText="1" readingOrder="1"/>
      <protection locked="0"/>
    </xf>
    <xf numFmtId="0" fontId="17" fillId="9" borderId="0" xfId="1" applyFont="1" applyFill="1" applyAlignment="1" applyProtection="1">
      <alignment horizontal="left" vertical="top" wrapText="1" readingOrder="1"/>
      <protection locked="0"/>
    </xf>
    <xf numFmtId="0" fontId="17" fillId="9" borderId="0" xfId="1" applyFont="1" applyFill="1" applyAlignment="1" applyProtection="1">
      <alignment vertical="top" wrapText="1" readingOrder="1"/>
      <protection locked="0"/>
    </xf>
    <xf numFmtId="166" fontId="17" fillId="9" borderId="0" xfId="1" applyNumberFormat="1" applyFont="1" applyFill="1" applyAlignment="1" applyProtection="1">
      <alignment vertical="top" wrapText="1" readingOrder="1"/>
      <protection locked="0"/>
    </xf>
    <xf numFmtId="0" fontId="17" fillId="10" borderId="0" xfId="1" applyFont="1" applyFill="1" applyAlignment="1" applyProtection="1">
      <alignment horizontal="left" vertical="top" wrapText="1" readingOrder="1"/>
      <protection locked="0"/>
    </xf>
    <xf numFmtId="0" fontId="17" fillId="10" borderId="0" xfId="1" applyFont="1" applyFill="1" applyAlignment="1" applyProtection="1">
      <alignment vertical="top" wrapText="1" readingOrder="1"/>
      <protection locked="0"/>
    </xf>
    <xf numFmtId="166" fontId="17" fillId="10" borderId="0" xfId="1" applyNumberFormat="1" applyFont="1" applyFill="1" applyAlignment="1" applyProtection="1">
      <alignment vertical="top" wrapText="1" readingOrder="1"/>
      <protection locked="0"/>
    </xf>
    <xf numFmtId="0" fontId="17" fillId="11" borderId="0" xfId="1" applyFont="1" applyFill="1" applyAlignment="1" applyProtection="1">
      <alignment horizontal="left" vertical="top" wrapText="1" readingOrder="1"/>
      <protection locked="0"/>
    </xf>
    <xf numFmtId="0" fontId="17" fillId="11" borderId="0" xfId="1" applyFont="1" applyFill="1" applyAlignment="1" applyProtection="1">
      <alignment vertical="top" wrapText="1" readingOrder="1"/>
      <protection locked="0"/>
    </xf>
    <xf numFmtId="166" fontId="17" fillId="11" borderId="0" xfId="1" applyNumberFormat="1" applyFont="1" applyFill="1" applyAlignment="1" applyProtection="1">
      <alignment vertical="top" wrapText="1" readingOrder="1"/>
      <protection locked="0"/>
    </xf>
    <xf numFmtId="166" fontId="14" fillId="0" borderId="0" xfId="1" applyNumberFormat="1"/>
    <xf numFmtId="10" fontId="14" fillId="0" borderId="0" xfId="1" applyNumberFormat="1"/>
    <xf numFmtId="10" fontId="4" fillId="0" borderId="0" xfId="0" applyNumberFormat="1" applyFont="1" applyAlignment="1">
      <alignment vertical="center"/>
    </xf>
    <xf numFmtId="0" fontId="9" fillId="12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vertical="center"/>
    </xf>
    <xf numFmtId="0" fontId="2" fillId="12" borderId="1" xfId="0" applyFont="1" applyFill="1" applyBorder="1" applyAlignment="1">
      <alignment horizontal="center" vertical="center"/>
    </xf>
    <xf numFmtId="4" fontId="2" fillId="12" borderId="1" xfId="0" applyNumberFormat="1" applyFont="1" applyFill="1" applyBorder="1" applyAlignment="1">
      <alignment vertical="center"/>
    </xf>
    <xf numFmtId="0" fontId="2" fillId="12" borderId="1" xfId="0" applyFont="1" applyFill="1" applyBorder="1" applyAlignment="1">
      <alignment horizontal="left" vertical="center" indent="1"/>
    </xf>
    <xf numFmtId="0" fontId="14" fillId="0" borderId="0" xfId="1"/>
    <xf numFmtId="0" fontId="8" fillId="0" borderId="0" xfId="0" applyFont="1" applyAlignment="1">
      <alignment horizontal="left" vertical="center" wrapText="1" indent="1"/>
    </xf>
    <xf numFmtId="0" fontId="19" fillId="0" borderId="1" xfId="0" applyFont="1" applyBorder="1" applyAlignment="1">
      <alignment horizontal="center" vertical="center"/>
    </xf>
    <xf numFmtId="14" fontId="19" fillId="0" borderId="1" xfId="0" applyNumberFormat="1" applyFont="1" applyBorder="1" applyAlignment="1">
      <alignment horizontal="center" vertical="center"/>
    </xf>
    <xf numFmtId="0" fontId="20" fillId="0" borderId="0" xfId="1" applyFont="1"/>
    <xf numFmtId="0" fontId="21" fillId="12" borderId="1" xfId="0" applyFont="1" applyFill="1" applyBorder="1" applyAlignment="1">
      <alignment horizontal="center" vertical="center" wrapText="1"/>
    </xf>
    <xf numFmtId="4" fontId="8" fillId="0" borderId="0" xfId="0" applyNumberFormat="1" applyFont="1" applyAlignment="1">
      <alignment vertical="center"/>
    </xf>
    <xf numFmtId="4" fontId="9" fillId="12" borderId="1" xfId="0" applyNumberFormat="1" applyFont="1" applyFill="1" applyBorder="1" applyAlignment="1">
      <alignment vertical="center"/>
    </xf>
    <xf numFmtId="0" fontId="23" fillId="1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6" fillId="0" borderId="2" xfId="1" applyFont="1" applyBorder="1" applyAlignment="1" applyProtection="1">
      <alignment horizontal="left" vertical="center" wrapText="1" readingOrder="1"/>
      <protection locked="0"/>
    </xf>
    <xf numFmtId="0" fontId="14" fillId="0" borderId="2" xfId="1" applyBorder="1" applyAlignment="1" applyProtection="1">
      <alignment vertical="top" wrapText="1"/>
      <protection locked="0"/>
    </xf>
    <xf numFmtId="0" fontId="17" fillId="0" borderId="2" xfId="1" applyFont="1" applyBorder="1" applyAlignment="1" applyProtection="1">
      <alignment horizontal="center" vertical="center" wrapText="1" readingOrder="1"/>
      <protection locked="0"/>
    </xf>
    <xf numFmtId="0" fontId="17" fillId="4" borderId="3" xfId="1" applyFont="1" applyFill="1" applyBorder="1" applyAlignment="1" applyProtection="1">
      <alignment horizontal="left" wrapText="1" readingOrder="1"/>
      <protection locked="0"/>
    </xf>
    <xf numFmtId="0" fontId="14" fillId="0" borderId="3" xfId="1" applyBorder="1" applyAlignment="1" applyProtection="1">
      <alignment vertical="top" wrapText="1"/>
      <protection locked="0"/>
    </xf>
    <xf numFmtId="166" fontId="17" fillId="4" borderId="3" xfId="1" applyNumberFormat="1" applyFont="1" applyFill="1" applyBorder="1" applyAlignment="1" applyProtection="1">
      <alignment wrapText="1" readingOrder="1"/>
      <protection locked="0"/>
    </xf>
    <xf numFmtId="0" fontId="15" fillId="0" borderId="0" xfId="1" applyFont="1" applyAlignment="1" applyProtection="1">
      <alignment vertical="top" wrapText="1" readingOrder="1"/>
      <protection locked="0"/>
    </xf>
    <xf numFmtId="0" fontId="14" fillId="0" borderId="0" xfId="1"/>
    <xf numFmtId="0" fontId="16" fillId="0" borderId="0" xfId="1" applyFont="1" applyAlignment="1" applyProtection="1">
      <alignment horizontal="left" vertical="top" wrapText="1" readingOrder="1"/>
      <protection locked="0"/>
    </xf>
    <xf numFmtId="164" fontId="16" fillId="0" borderId="0" xfId="1" applyNumberFormat="1" applyFont="1" applyAlignment="1" applyProtection="1">
      <alignment horizontal="left" vertical="top" wrapText="1" readingOrder="1"/>
      <protection locked="0"/>
    </xf>
    <xf numFmtId="165" fontId="16" fillId="0" borderId="0" xfId="1" applyNumberFormat="1" applyFont="1" applyAlignment="1" applyProtection="1">
      <alignment horizontal="left" vertical="top" wrapText="1" readingOrder="1"/>
      <protection locked="0"/>
    </xf>
    <xf numFmtId="0" fontId="18" fillId="7" borderId="0" xfId="1" applyFont="1" applyFill="1" applyAlignment="1" applyProtection="1">
      <alignment horizontal="left" vertical="top" wrapText="1" readingOrder="1"/>
      <protection locked="0"/>
    </xf>
    <xf numFmtId="166" fontId="18" fillId="7" borderId="0" xfId="1" applyNumberFormat="1" applyFont="1" applyFill="1" applyAlignment="1" applyProtection="1">
      <alignment vertical="top" wrapText="1" readingOrder="1"/>
      <protection locked="0"/>
    </xf>
    <xf numFmtId="0" fontId="17" fillId="8" borderId="0" xfId="1" applyFont="1" applyFill="1" applyAlignment="1" applyProtection="1">
      <alignment horizontal="left" vertical="top" wrapText="1" readingOrder="1"/>
      <protection locked="0"/>
    </xf>
    <xf numFmtId="166" fontId="17" fillId="8" borderId="0" xfId="1" applyNumberFormat="1" applyFont="1" applyFill="1" applyAlignment="1" applyProtection="1">
      <alignment vertical="top" wrapText="1" readingOrder="1"/>
      <protection locked="0"/>
    </xf>
    <xf numFmtId="0" fontId="18" fillId="5" borderId="0" xfId="1" applyFont="1" applyFill="1" applyAlignment="1" applyProtection="1">
      <alignment horizontal="left" vertical="top" wrapText="1" readingOrder="1"/>
      <protection locked="0"/>
    </xf>
    <xf numFmtId="166" fontId="18" fillId="5" borderId="0" xfId="1" applyNumberFormat="1" applyFont="1" applyFill="1" applyAlignment="1" applyProtection="1">
      <alignment vertical="top" wrapText="1" readingOrder="1"/>
      <protection locked="0"/>
    </xf>
    <xf numFmtId="0" fontId="18" fillId="6" borderId="0" xfId="1" applyFont="1" applyFill="1" applyAlignment="1" applyProtection="1">
      <alignment horizontal="left" vertical="top" wrapText="1" readingOrder="1"/>
      <protection locked="0"/>
    </xf>
    <xf numFmtId="166" fontId="18" fillId="6" borderId="0" xfId="1" applyNumberFormat="1" applyFont="1" applyFill="1" applyAlignment="1" applyProtection="1">
      <alignment vertical="top" wrapText="1" readingOrder="1"/>
      <protection locked="0"/>
    </xf>
    <xf numFmtId="166" fontId="16" fillId="0" borderId="0" xfId="1" applyNumberFormat="1" applyFont="1" applyAlignment="1" applyProtection="1">
      <alignment vertical="top" wrapText="1" readingOrder="1"/>
      <protection locked="0"/>
    </xf>
    <xf numFmtId="0" fontId="17" fillId="9" borderId="0" xfId="1" applyFont="1" applyFill="1" applyAlignment="1" applyProtection="1">
      <alignment horizontal="left" vertical="top" wrapText="1" readingOrder="1"/>
      <protection locked="0"/>
    </xf>
    <xf numFmtId="166" fontId="17" fillId="9" borderId="0" xfId="1" applyNumberFormat="1" applyFont="1" applyFill="1" applyAlignment="1" applyProtection="1">
      <alignment vertical="top" wrapText="1" readingOrder="1"/>
      <protection locked="0"/>
    </xf>
    <xf numFmtId="0" fontId="17" fillId="10" borderId="0" xfId="1" applyFont="1" applyFill="1" applyAlignment="1" applyProtection="1">
      <alignment horizontal="left" vertical="top" wrapText="1" readingOrder="1"/>
      <protection locked="0"/>
    </xf>
    <xf numFmtId="166" fontId="17" fillId="10" borderId="0" xfId="1" applyNumberFormat="1" applyFont="1" applyFill="1" applyAlignment="1" applyProtection="1">
      <alignment vertical="top" wrapText="1" readingOrder="1"/>
      <protection locked="0"/>
    </xf>
    <xf numFmtId="0" fontId="17" fillId="11" borderId="0" xfId="1" applyFont="1" applyFill="1" applyAlignment="1" applyProtection="1">
      <alignment horizontal="left" vertical="top" wrapText="1" readingOrder="1"/>
      <protection locked="0"/>
    </xf>
    <xf numFmtId="166" fontId="17" fillId="11" borderId="0" xfId="1" applyNumberFormat="1" applyFont="1" applyFill="1" applyAlignment="1" applyProtection="1">
      <alignment vertical="top" wrapText="1" readingOrder="1"/>
      <protection locked="0"/>
    </xf>
  </cellXfs>
  <cellStyles count="2">
    <cellStyle name="Normal 2" xfId="1"/>
    <cellStyle name="Normalno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3"/>
  <sheetViews>
    <sheetView tabSelected="1" zoomScaleNormal="100" workbookViewId="0">
      <selection activeCell="A4" sqref="A4:U4"/>
    </sheetView>
  </sheetViews>
  <sheetFormatPr defaultRowHeight="15" customHeight="1" outlineLevelRow="1" outlineLevelCol="1" x14ac:dyDescent="0.25"/>
  <cols>
    <col min="1" max="1" width="9.7109375" style="1" customWidth="1"/>
    <col min="2" max="3" width="10.7109375" style="1" hidden="1" customWidth="1" outlineLevel="1"/>
    <col min="4" max="4" width="30.7109375" style="1" customWidth="1" collapsed="1"/>
    <col min="5" max="5" width="12.7109375" style="1" customWidth="1"/>
    <col min="6" max="7" width="11.7109375" style="1" customWidth="1"/>
    <col min="8" max="8" width="12.7109375" style="1" hidden="1" customWidth="1" outlineLevel="1"/>
    <col min="9" max="10" width="9.7109375" style="1" customWidth="1" collapsed="1"/>
    <col min="11" max="12" width="11.7109375" style="1" customWidth="1"/>
    <col min="13" max="13" width="18.7109375" style="4" customWidth="1"/>
    <col min="14" max="15" width="6.7109375" style="4" customWidth="1"/>
    <col min="16" max="16" width="12.7109375" style="4" customWidth="1"/>
    <col min="17" max="17" width="11.7109375" style="4" customWidth="1"/>
    <col min="18" max="18" width="10.7109375" style="1" customWidth="1"/>
    <col min="19" max="19" width="10.7109375" style="11" customWidth="1"/>
    <col min="20" max="20" width="8.7109375" style="1" customWidth="1"/>
    <col min="21" max="21" width="20.7109375" style="1" customWidth="1"/>
    <col min="22" max="22" width="9.140625" style="1" hidden="1" customWidth="1" outlineLevel="1"/>
    <col min="23" max="24" width="12.7109375" style="1" hidden="1" customWidth="1" outlineLevel="1"/>
    <col min="25" max="25" width="9.140625" style="1" hidden="1" customWidth="1" outlineLevel="1"/>
    <col min="26" max="26" width="9.140625" collapsed="1"/>
    <col min="27" max="27" width="9.140625" style="1" hidden="1" customWidth="1" outlineLevel="1" collapsed="1"/>
    <col min="28" max="28" width="9.140625" style="1" collapsed="1"/>
    <col min="29" max="16384" width="9.140625" style="1"/>
  </cols>
  <sheetData>
    <row r="1" spans="1:27" ht="15" customHeight="1" x14ac:dyDescent="0.25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</row>
    <row r="2" spans="1:27" ht="15" customHeight="1" x14ac:dyDescent="0.25">
      <c r="A2" s="88" t="s">
        <v>292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</row>
    <row r="3" spans="1:27" ht="15" customHeight="1" x14ac:dyDescent="0.25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</row>
    <row r="4" spans="1:27" ht="15" customHeight="1" x14ac:dyDescent="0.25">
      <c r="A4" s="89" t="s">
        <v>293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</row>
    <row r="5" spans="1:27" ht="15" customHeight="1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5"/>
      <c r="N5" s="35"/>
      <c r="O5" s="35"/>
      <c r="P5" s="35"/>
      <c r="Q5" s="35"/>
      <c r="R5" s="5"/>
      <c r="S5" s="10"/>
      <c r="T5" s="5"/>
      <c r="U5" s="5"/>
      <c r="W5" s="5"/>
      <c r="X5" s="5"/>
    </row>
    <row r="6" spans="1:27" ht="60" customHeight="1" thickBot="1" x14ac:dyDescent="0.3">
      <c r="A6" s="70" t="s">
        <v>0</v>
      </c>
      <c r="B6" s="70" t="s">
        <v>31</v>
      </c>
      <c r="C6" s="70" t="s">
        <v>32</v>
      </c>
      <c r="D6" s="70" t="s">
        <v>1</v>
      </c>
      <c r="E6" s="70" t="s">
        <v>2</v>
      </c>
      <c r="F6" s="70" t="s">
        <v>3</v>
      </c>
      <c r="G6" s="70" t="s">
        <v>4</v>
      </c>
      <c r="H6" s="70" t="s">
        <v>276</v>
      </c>
      <c r="I6" s="80" t="s">
        <v>289</v>
      </c>
      <c r="J6" s="80" t="s">
        <v>290</v>
      </c>
      <c r="K6" s="70" t="s">
        <v>287</v>
      </c>
      <c r="L6" s="70" t="s">
        <v>288</v>
      </c>
      <c r="M6" s="70" t="s">
        <v>5</v>
      </c>
      <c r="N6" s="83" t="s">
        <v>70</v>
      </c>
      <c r="O6" s="83" t="s">
        <v>71</v>
      </c>
      <c r="P6" s="83" t="s">
        <v>72</v>
      </c>
      <c r="Q6" s="70" t="s">
        <v>73</v>
      </c>
      <c r="R6" s="70" t="s">
        <v>6</v>
      </c>
      <c r="S6" s="70" t="s">
        <v>7</v>
      </c>
      <c r="T6" s="70" t="s">
        <v>20</v>
      </c>
      <c r="U6" s="70" t="s">
        <v>8</v>
      </c>
      <c r="V6" s="2"/>
      <c r="W6" s="3" t="s">
        <v>3</v>
      </c>
      <c r="X6" s="3" t="s">
        <v>4</v>
      </c>
    </row>
    <row r="7" spans="1:27" ht="15" customHeight="1" thickBot="1" x14ac:dyDescent="0.3">
      <c r="A7" s="77" t="s">
        <v>9</v>
      </c>
      <c r="B7" s="77"/>
      <c r="C7" s="77"/>
      <c r="D7" s="77" t="s">
        <v>10</v>
      </c>
      <c r="E7" s="77" t="s">
        <v>11</v>
      </c>
      <c r="F7" s="77" t="s">
        <v>12</v>
      </c>
      <c r="G7" s="77" t="s">
        <v>13</v>
      </c>
      <c r="H7" s="77"/>
      <c r="I7" s="77" t="s">
        <v>14</v>
      </c>
      <c r="J7" s="77" t="s">
        <v>15</v>
      </c>
      <c r="K7" s="77" t="s">
        <v>16</v>
      </c>
      <c r="L7" s="77" t="s">
        <v>17</v>
      </c>
      <c r="M7" s="77" t="s">
        <v>18</v>
      </c>
      <c r="N7" s="77" t="s">
        <v>19</v>
      </c>
      <c r="O7" s="77" t="s">
        <v>74</v>
      </c>
      <c r="P7" s="84" t="s">
        <v>75</v>
      </c>
      <c r="Q7" s="78" t="s">
        <v>76</v>
      </c>
      <c r="R7" s="77" t="s">
        <v>284</v>
      </c>
      <c r="S7" s="77" t="s">
        <v>285</v>
      </c>
      <c r="T7" s="77" t="s">
        <v>286</v>
      </c>
      <c r="U7" s="77" t="s">
        <v>291</v>
      </c>
      <c r="W7" s="6" t="s">
        <v>12</v>
      </c>
      <c r="X7" s="6" t="s">
        <v>13</v>
      </c>
    </row>
    <row r="8" spans="1:27" ht="18" customHeight="1" x14ac:dyDescent="0.25">
      <c r="A8" s="32" t="str">
        <f>CONCATENATE(B8,"-",C8)</f>
        <v>2025-01</v>
      </c>
      <c r="B8" s="20">
        <v>2025</v>
      </c>
      <c r="C8" s="25" t="s">
        <v>33</v>
      </c>
      <c r="D8" s="30" t="s">
        <v>22</v>
      </c>
      <c r="E8" s="20" t="s">
        <v>56</v>
      </c>
      <c r="F8" s="27">
        <f>ROUND(W8*VLOOKUP(T8,FP_2025_Po_Kontu_R!B$2:H$28,7,FALSE),0)</f>
        <v>6000</v>
      </c>
      <c r="G8" s="27">
        <f>ROUND(F8/(1+H8),0)</f>
        <v>4800</v>
      </c>
      <c r="H8" s="69">
        <v>0.25</v>
      </c>
      <c r="I8" s="81">
        <v>0</v>
      </c>
      <c r="J8" s="81">
        <v>1000</v>
      </c>
      <c r="K8" s="27">
        <f>I8+F8+J8</f>
        <v>7000</v>
      </c>
      <c r="L8" s="27">
        <f>ROUND(K8/(1+H8),0)</f>
        <v>5600</v>
      </c>
      <c r="M8" s="33" t="s">
        <v>100</v>
      </c>
      <c r="N8" s="28"/>
      <c r="O8" s="28"/>
      <c r="P8" s="85" t="s">
        <v>29</v>
      </c>
      <c r="Q8" s="28"/>
      <c r="R8" s="31" t="s">
        <v>275</v>
      </c>
      <c r="S8" s="76" t="s">
        <v>102</v>
      </c>
      <c r="T8" s="20">
        <v>3213</v>
      </c>
      <c r="U8" s="26"/>
      <c r="W8" s="27">
        <v>5000</v>
      </c>
      <c r="X8" s="27">
        <f>W8/1.25</f>
        <v>4000</v>
      </c>
      <c r="Y8" s="8">
        <f>W8/X8</f>
        <v>1.25</v>
      </c>
      <c r="AA8" s="1">
        <f t="shared" ref="AA8:AA42" si="0">COUNTIFS(T$8:T$42,T8)</f>
        <v>1</v>
      </c>
    </row>
    <row r="9" spans="1:27" ht="18" customHeight="1" x14ac:dyDescent="0.25">
      <c r="A9" s="32" t="str">
        <f t="shared" ref="A9:A34" si="1">CONCATENATE(B9,"-",C9)</f>
        <v>2025-02</v>
      </c>
      <c r="B9" s="20">
        <v>2025</v>
      </c>
      <c r="C9" s="25" t="s">
        <v>34</v>
      </c>
      <c r="D9" s="30" t="s">
        <v>23</v>
      </c>
      <c r="E9" s="20" t="s">
        <v>57</v>
      </c>
      <c r="F9" s="27">
        <f>ROUND(W9*VLOOKUP(T9,FP_2025_Po_Kontu_R!B$2:H$28,7,FALSE),0)</f>
        <v>3800</v>
      </c>
      <c r="G9" s="27">
        <f t="shared" ref="G9:G34" si="2">ROUND(F9/(1+H9),0)</f>
        <v>3040</v>
      </c>
      <c r="H9" s="69">
        <v>0.25</v>
      </c>
      <c r="I9" s="81">
        <v>0</v>
      </c>
      <c r="J9" s="81">
        <v>0</v>
      </c>
      <c r="K9" s="27">
        <f t="shared" ref="K9:K34" si="3">I9+F9+J9</f>
        <v>3800</v>
      </c>
      <c r="L9" s="27">
        <f t="shared" ref="L9:L34" si="4">ROUND(K9/(1+H9),0)</f>
        <v>3040</v>
      </c>
      <c r="M9" s="33" t="s">
        <v>100</v>
      </c>
      <c r="N9" s="28"/>
      <c r="O9" s="28"/>
      <c r="P9" s="85" t="s">
        <v>29</v>
      </c>
      <c r="Q9" s="28"/>
      <c r="R9" s="31" t="s">
        <v>275</v>
      </c>
      <c r="S9" s="76" t="s">
        <v>102</v>
      </c>
      <c r="T9" s="20">
        <v>3221</v>
      </c>
      <c r="U9" s="26"/>
      <c r="W9" s="27">
        <v>3800</v>
      </c>
      <c r="X9" s="27">
        <f t="shared" ref="X9:X11" si="5">W9/1.25</f>
        <v>3040</v>
      </c>
      <c r="Y9" s="8">
        <f t="shared" ref="Y9:Y34" si="6">W9/X9</f>
        <v>1.25</v>
      </c>
      <c r="AA9" s="1">
        <f t="shared" si="0"/>
        <v>3</v>
      </c>
    </row>
    <row r="10" spans="1:27" ht="18" customHeight="1" x14ac:dyDescent="0.25">
      <c r="A10" s="32" t="str">
        <f t="shared" si="1"/>
        <v>2025-03</v>
      </c>
      <c r="B10" s="20">
        <v>2025</v>
      </c>
      <c r="C10" s="25" t="s">
        <v>35</v>
      </c>
      <c r="D10" s="30" t="s">
        <v>79</v>
      </c>
      <c r="E10" s="20" t="s">
        <v>77</v>
      </c>
      <c r="F10" s="27">
        <f>ROUND(W10*VLOOKUP(T10,FP_2025_Po_Kontu_R!B$2:H$28,7,FALSE),0)</f>
        <v>800</v>
      </c>
      <c r="G10" s="27">
        <f t="shared" si="2"/>
        <v>640</v>
      </c>
      <c r="H10" s="69">
        <v>0.25</v>
      </c>
      <c r="I10" s="81">
        <v>0</v>
      </c>
      <c r="J10" s="81">
        <v>0</v>
      </c>
      <c r="K10" s="27">
        <f t="shared" si="3"/>
        <v>800</v>
      </c>
      <c r="L10" s="27">
        <f t="shared" si="4"/>
        <v>640</v>
      </c>
      <c r="M10" s="33" t="s">
        <v>100</v>
      </c>
      <c r="N10" s="28"/>
      <c r="O10" s="28"/>
      <c r="P10" s="85" t="s">
        <v>29</v>
      </c>
      <c r="Q10" s="28"/>
      <c r="R10" s="31" t="s">
        <v>275</v>
      </c>
      <c r="S10" s="76" t="s">
        <v>102</v>
      </c>
      <c r="T10" s="20">
        <v>3221</v>
      </c>
      <c r="U10" s="26"/>
      <c r="W10" s="27">
        <v>800</v>
      </c>
      <c r="X10" s="27">
        <f t="shared" si="5"/>
        <v>640</v>
      </c>
      <c r="Y10" s="8">
        <f t="shared" si="6"/>
        <v>1.25</v>
      </c>
      <c r="AA10" s="1">
        <f t="shared" si="0"/>
        <v>3</v>
      </c>
    </row>
    <row r="11" spans="1:27" ht="18" customHeight="1" x14ac:dyDescent="0.25">
      <c r="A11" s="32" t="str">
        <f t="shared" si="1"/>
        <v>2025-04</v>
      </c>
      <c r="B11" s="20">
        <v>2025</v>
      </c>
      <c r="C11" s="25" t="s">
        <v>36</v>
      </c>
      <c r="D11" s="30" t="s">
        <v>80</v>
      </c>
      <c r="E11" s="20" t="s">
        <v>78</v>
      </c>
      <c r="F11" s="27">
        <f>ROUND(W11*VLOOKUP(T11,FP_2025_Po_Kontu_R!B$2:H$28,7,FALSE),0)</f>
        <v>400</v>
      </c>
      <c r="G11" s="27">
        <f t="shared" si="2"/>
        <v>320</v>
      </c>
      <c r="H11" s="69">
        <v>0.25</v>
      </c>
      <c r="I11" s="81">
        <v>0</v>
      </c>
      <c r="J11" s="81">
        <v>0</v>
      </c>
      <c r="K11" s="27">
        <f t="shared" si="3"/>
        <v>400</v>
      </c>
      <c r="L11" s="27">
        <f t="shared" si="4"/>
        <v>320</v>
      </c>
      <c r="M11" s="33" t="s">
        <v>100</v>
      </c>
      <c r="N11" s="28"/>
      <c r="O11" s="28"/>
      <c r="P11" s="85" t="s">
        <v>29</v>
      </c>
      <c r="Q11" s="28"/>
      <c r="R11" s="31" t="s">
        <v>275</v>
      </c>
      <c r="S11" s="76" t="s">
        <v>102</v>
      </c>
      <c r="T11" s="20">
        <v>3221</v>
      </c>
      <c r="U11" s="26"/>
      <c r="W11" s="27">
        <v>400</v>
      </c>
      <c r="X11" s="27">
        <f t="shared" si="5"/>
        <v>320</v>
      </c>
      <c r="Y11" s="8">
        <f t="shared" si="6"/>
        <v>1.25</v>
      </c>
      <c r="AA11" s="1">
        <f t="shared" si="0"/>
        <v>3</v>
      </c>
    </row>
    <row r="12" spans="1:27" ht="18" customHeight="1" x14ac:dyDescent="0.25">
      <c r="A12" s="32" t="str">
        <f t="shared" si="1"/>
        <v>2025-05</v>
      </c>
      <c r="B12" s="20">
        <v>2025</v>
      </c>
      <c r="C12" s="25" t="s">
        <v>37</v>
      </c>
      <c r="D12" s="30" t="s">
        <v>89</v>
      </c>
      <c r="E12" s="20" t="s">
        <v>90</v>
      </c>
      <c r="F12" s="27">
        <v>4500</v>
      </c>
      <c r="G12" s="27">
        <f t="shared" si="2"/>
        <v>4286</v>
      </c>
      <c r="H12" s="69">
        <v>0.05</v>
      </c>
      <c r="I12" s="81">
        <v>0</v>
      </c>
      <c r="J12" s="81">
        <v>0</v>
      </c>
      <c r="K12" s="27">
        <f t="shared" si="3"/>
        <v>4500</v>
      </c>
      <c r="L12" s="27">
        <f t="shared" si="4"/>
        <v>4286</v>
      </c>
      <c r="M12" s="33" t="s">
        <v>101</v>
      </c>
      <c r="N12" s="28"/>
      <c r="O12" s="28"/>
      <c r="P12" s="85" t="s">
        <v>30</v>
      </c>
      <c r="Q12" s="28"/>
      <c r="R12" s="31" t="s">
        <v>275</v>
      </c>
      <c r="S12" s="76" t="s">
        <v>102</v>
      </c>
      <c r="T12" s="20">
        <v>3223</v>
      </c>
      <c r="U12" s="26"/>
      <c r="W12" s="27">
        <v>4000</v>
      </c>
      <c r="X12" s="27">
        <v>3143</v>
      </c>
      <c r="Y12" s="8">
        <f t="shared" si="6"/>
        <v>1.2726694241170855</v>
      </c>
      <c r="AA12" s="1">
        <f t="shared" si="0"/>
        <v>1</v>
      </c>
    </row>
    <row r="13" spans="1:27" ht="18" customHeight="1" x14ac:dyDescent="0.25">
      <c r="A13" s="32" t="str">
        <f>CONCATENATE(B13,"-",C13)</f>
        <v>2025-06</v>
      </c>
      <c r="B13" s="20">
        <v>2025</v>
      </c>
      <c r="C13" s="25" t="s">
        <v>38</v>
      </c>
      <c r="D13" s="30" t="s">
        <v>24</v>
      </c>
      <c r="E13" s="20" t="s">
        <v>283</v>
      </c>
      <c r="F13" s="27">
        <f>ROUND(W13*VLOOKUP(T13,FP_2025_Po_Kontu_R!B$2:H$28,7,FALSE),0)</f>
        <v>2000</v>
      </c>
      <c r="G13" s="27">
        <f t="shared" si="2"/>
        <v>1600</v>
      </c>
      <c r="H13" s="69">
        <v>0.25</v>
      </c>
      <c r="I13" s="81">
        <v>0</v>
      </c>
      <c r="J13" s="81">
        <v>0</v>
      </c>
      <c r="K13" s="27">
        <f t="shared" si="3"/>
        <v>2000</v>
      </c>
      <c r="L13" s="27">
        <f t="shared" si="4"/>
        <v>1600</v>
      </c>
      <c r="M13" s="33" t="s">
        <v>100</v>
      </c>
      <c r="N13" s="28"/>
      <c r="O13" s="28"/>
      <c r="P13" s="85" t="s">
        <v>29</v>
      </c>
      <c r="Q13" s="28"/>
      <c r="R13" s="31" t="s">
        <v>275</v>
      </c>
      <c r="S13" s="76" t="s">
        <v>102</v>
      </c>
      <c r="T13" s="20">
        <v>3224</v>
      </c>
      <c r="U13" s="26"/>
      <c r="W13" s="27">
        <v>1000</v>
      </c>
      <c r="X13" s="27">
        <f t="shared" ref="X13" si="7">W13/1.25</f>
        <v>800</v>
      </c>
      <c r="Y13" s="8">
        <f t="shared" si="6"/>
        <v>1.25</v>
      </c>
      <c r="AA13" s="1">
        <f t="shared" si="0"/>
        <v>1</v>
      </c>
    </row>
    <row r="14" spans="1:27" ht="18" customHeight="1" x14ac:dyDescent="0.25">
      <c r="A14" s="32" t="str">
        <f t="shared" si="1"/>
        <v>2025-07</v>
      </c>
      <c r="B14" s="20">
        <v>2025</v>
      </c>
      <c r="C14" s="25" t="s">
        <v>39</v>
      </c>
      <c r="D14" s="30" t="s">
        <v>81</v>
      </c>
      <c r="E14" s="20" t="s">
        <v>107</v>
      </c>
      <c r="F14" s="27">
        <f>ROUND(W14*VLOOKUP(T14,FP_2025_Po_Kontu_R!B$2:H$28,7,FALSE),0)</f>
        <v>1750</v>
      </c>
      <c r="G14" s="27">
        <f t="shared" si="2"/>
        <v>1400</v>
      </c>
      <c r="H14" s="69">
        <v>0.25</v>
      </c>
      <c r="I14" s="81">
        <v>0</v>
      </c>
      <c r="J14" s="81">
        <v>0</v>
      </c>
      <c r="K14" s="27">
        <f t="shared" si="3"/>
        <v>1750</v>
      </c>
      <c r="L14" s="27">
        <f t="shared" si="4"/>
        <v>1400</v>
      </c>
      <c r="M14" s="33" t="s">
        <v>100</v>
      </c>
      <c r="N14" s="28"/>
      <c r="O14" s="28"/>
      <c r="P14" s="85" t="s">
        <v>29</v>
      </c>
      <c r="Q14" s="28"/>
      <c r="R14" s="31" t="s">
        <v>275</v>
      </c>
      <c r="S14" s="76" t="s">
        <v>102</v>
      </c>
      <c r="T14" s="20">
        <v>3225</v>
      </c>
      <c r="U14" s="26"/>
      <c r="W14" s="27">
        <v>700</v>
      </c>
      <c r="X14" s="27">
        <v>666</v>
      </c>
      <c r="Y14" s="8">
        <f t="shared" si="6"/>
        <v>1.0510510510510511</v>
      </c>
      <c r="AA14" s="1">
        <f t="shared" si="0"/>
        <v>2</v>
      </c>
    </row>
    <row r="15" spans="1:27" ht="18" customHeight="1" x14ac:dyDescent="0.25">
      <c r="A15" s="32" t="str">
        <f t="shared" si="1"/>
        <v>2025-08</v>
      </c>
      <c r="B15" s="20">
        <v>2025</v>
      </c>
      <c r="C15" s="25" t="s">
        <v>40</v>
      </c>
      <c r="D15" s="30" t="s">
        <v>82</v>
      </c>
      <c r="E15" s="20" t="s">
        <v>281</v>
      </c>
      <c r="F15" s="27">
        <f>ROUND(W15*VLOOKUP(T15,FP_2025_Po_Kontu_R!B$2:H$28,7,FALSE),0)</f>
        <v>1250</v>
      </c>
      <c r="G15" s="27">
        <f t="shared" si="2"/>
        <v>1000</v>
      </c>
      <c r="H15" s="69">
        <v>0.25</v>
      </c>
      <c r="I15" s="81">
        <v>0</v>
      </c>
      <c r="J15" s="81">
        <v>0</v>
      </c>
      <c r="K15" s="27">
        <f t="shared" si="3"/>
        <v>1250</v>
      </c>
      <c r="L15" s="27">
        <f t="shared" si="4"/>
        <v>1000</v>
      </c>
      <c r="M15" s="33" t="s">
        <v>100</v>
      </c>
      <c r="N15" s="28"/>
      <c r="O15" s="28"/>
      <c r="P15" s="85" t="s">
        <v>29</v>
      </c>
      <c r="Q15" s="28"/>
      <c r="R15" s="31" t="s">
        <v>275</v>
      </c>
      <c r="S15" s="76" t="s">
        <v>102</v>
      </c>
      <c r="T15" s="20">
        <v>3225</v>
      </c>
      <c r="U15" s="26"/>
      <c r="W15" s="27">
        <v>500</v>
      </c>
      <c r="X15" s="27">
        <f t="shared" ref="X15:X26" si="8">W15/1.25</f>
        <v>400</v>
      </c>
      <c r="Y15" s="8">
        <f t="shared" si="6"/>
        <v>1.25</v>
      </c>
      <c r="AA15" s="1">
        <f t="shared" si="0"/>
        <v>2</v>
      </c>
    </row>
    <row r="16" spans="1:27" ht="18" customHeight="1" x14ac:dyDescent="0.25">
      <c r="A16" s="32" t="str">
        <f t="shared" si="1"/>
        <v>2025-09</v>
      </c>
      <c r="B16" s="20">
        <v>2025</v>
      </c>
      <c r="C16" s="29" t="s">
        <v>41</v>
      </c>
      <c r="D16" s="30" t="s">
        <v>83</v>
      </c>
      <c r="E16" s="20" t="s">
        <v>65</v>
      </c>
      <c r="F16" s="27">
        <f>ROUND(W16*VLOOKUP(T16,FP_2025_Po_Kontu_R!B$2:H$28,7,FALSE),0)</f>
        <v>2500</v>
      </c>
      <c r="G16" s="27">
        <f t="shared" si="2"/>
        <v>2000</v>
      </c>
      <c r="H16" s="69">
        <v>0.25</v>
      </c>
      <c r="I16" s="81">
        <v>0</v>
      </c>
      <c r="J16" s="81">
        <v>0</v>
      </c>
      <c r="K16" s="27">
        <f t="shared" si="3"/>
        <v>2500</v>
      </c>
      <c r="L16" s="27">
        <f t="shared" si="4"/>
        <v>2000</v>
      </c>
      <c r="M16" s="33" t="s">
        <v>100</v>
      </c>
      <c r="N16" s="28"/>
      <c r="O16" s="28"/>
      <c r="P16" s="85" t="s">
        <v>30</v>
      </c>
      <c r="Q16" s="28"/>
      <c r="R16" s="31" t="s">
        <v>275</v>
      </c>
      <c r="S16" s="76" t="s">
        <v>102</v>
      </c>
      <c r="T16" s="20">
        <v>3231</v>
      </c>
      <c r="U16" s="30"/>
      <c r="W16" s="27">
        <v>1500</v>
      </c>
      <c r="X16" s="27">
        <f t="shared" si="8"/>
        <v>1200</v>
      </c>
      <c r="Y16" s="8">
        <f t="shared" si="6"/>
        <v>1.25</v>
      </c>
      <c r="AA16" s="1">
        <f t="shared" si="0"/>
        <v>3</v>
      </c>
    </row>
    <row r="17" spans="1:27" ht="18" customHeight="1" x14ac:dyDescent="0.25">
      <c r="A17" s="32" t="str">
        <f t="shared" si="1"/>
        <v>2025-10</v>
      </c>
      <c r="B17" s="20">
        <v>2025</v>
      </c>
      <c r="C17" s="25" t="s">
        <v>42</v>
      </c>
      <c r="D17" s="30" t="s">
        <v>84</v>
      </c>
      <c r="E17" s="20" t="s">
        <v>109</v>
      </c>
      <c r="F17" s="27">
        <f>ROUND(W17*VLOOKUP(T17,FP_2025_Po_Kontu_R!B$2:H$28,7,FALSE),0)</f>
        <v>1667</v>
      </c>
      <c r="G17" s="27">
        <f t="shared" si="2"/>
        <v>1334</v>
      </c>
      <c r="H17" s="69">
        <v>0.25</v>
      </c>
      <c r="I17" s="81">
        <v>0</v>
      </c>
      <c r="J17" s="81">
        <v>0</v>
      </c>
      <c r="K17" s="27">
        <f t="shared" si="3"/>
        <v>1667</v>
      </c>
      <c r="L17" s="27">
        <f t="shared" si="4"/>
        <v>1334</v>
      </c>
      <c r="M17" s="33" t="s">
        <v>100</v>
      </c>
      <c r="N17" s="28"/>
      <c r="O17" s="28"/>
      <c r="P17" s="85" t="s">
        <v>30</v>
      </c>
      <c r="Q17" s="28"/>
      <c r="R17" s="31" t="s">
        <v>275</v>
      </c>
      <c r="S17" s="76" t="s">
        <v>102</v>
      </c>
      <c r="T17" s="20">
        <v>3231</v>
      </c>
      <c r="U17" s="26"/>
      <c r="W17" s="27">
        <v>1000</v>
      </c>
      <c r="X17" s="27">
        <f t="shared" si="8"/>
        <v>800</v>
      </c>
      <c r="Y17" s="8">
        <f t="shared" si="6"/>
        <v>1.25</v>
      </c>
      <c r="AA17" s="1">
        <f t="shared" si="0"/>
        <v>3</v>
      </c>
    </row>
    <row r="18" spans="1:27" ht="18" customHeight="1" x14ac:dyDescent="0.25">
      <c r="A18" s="32" t="str">
        <f t="shared" si="1"/>
        <v>2025-11</v>
      </c>
      <c r="B18" s="20">
        <v>2025</v>
      </c>
      <c r="C18" s="25" t="s">
        <v>43</v>
      </c>
      <c r="D18" s="30" t="s">
        <v>85</v>
      </c>
      <c r="E18" s="20" t="s">
        <v>108</v>
      </c>
      <c r="F18" s="27">
        <f>ROUND(W18*VLOOKUP(T18,FP_2025_Po_Kontu_R!B$2:H$28,7,FALSE),0)</f>
        <v>833</v>
      </c>
      <c r="G18" s="27">
        <f t="shared" si="2"/>
        <v>666</v>
      </c>
      <c r="H18" s="69">
        <v>0.25</v>
      </c>
      <c r="I18" s="81">
        <v>0</v>
      </c>
      <c r="J18" s="81">
        <v>0</v>
      </c>
      <c r="K18" s="27">
        <f t="shared" si="3"/>
        <v>833</v>
      </c>
      <c r="L18" s="27">
        <f t="shared" si="4"/>
        <v>666</v>
      </c>
      <c r="M18" s="33" t="s">
        <v>100</v>
      </c>
      <c r="N18" s="28"/>
      <c r="O18" s="28"/>
      <c r="P18" s="85" t="s">
        <v>111</v>
      </c>
      <c r="Q18" s="28"/>
      <c r="R18" s="31" t="s">
        <v>275</v>
      </c>
      <c r="S18" s="76" t="s">
        <v>102</v>
      </c>
      <c r="T18" s="20">
        <v>3231</v>
      </c>
      <c r="U18" s="26"/>
      <c r="W18" s="27">
        <v>500</v>
      </c>
      <c r="X18" s="27">
        <f t="shared" si="8"/>
        <v>400</v>
      </c>
      <c r="Y18" s="8">
        <f t="shared" si="6"/>
        <v>1.25</v>
      </c>
      <c r="AA18" s="1">
        <f t="shared" si="0"/>
        <v>3</v>
      </c>
    </row>
    <row r="19" spans="1:27" ht="18" customHeight="1" x14ac:dyDescent="0.25">
      <c r="A19" s="32" t="str">
        <f t="shared" si="1"/>
        <v>2025-12</v>
      </c>
      <c r="B19" s="20">
        <v>2025</v>
      </c>
      <c r="C19" s="25" t="s">
        <v>44</v>
      </c>
      <c r="D19" s="30" t="s">
        <v>86</v>
      </c>
      <c r="E19" s="20" t="s">
        <v>114</v>
      </c>
      <c r="F19" s="27">
        <f>ROUND(W19*VLOOKUP(T19,FP_2025_Po_Kontu_R!B$2:H$28,7,FALSE),0)</f>
        <v>267</v>
      </c>
      <c r="G19" s="27">
        <f t="shared" si="2"/>
        <v>214</v>
      </c>
      <c r="H19" s="69">
        <v>0.25</v>
      </c>
      <c r="I19" s="81">
        <v>0</v>
      </c>
      <c r="J19" s="81">
        <v>0</v>
      </c>
      <c r="K19" s="27">
        <f t="shared" si="3"/>
        <v>267</v>
      </c>
      <c r="L19" s="27">
        <f t="shared" si="4"/>
        <v>214</v>
      </c>
      <c r="M19" s="33" t="s">
        <v>100</v>
      </c>
      <c r="N19" s="28"/>
      <c r="O19" s="28"/>
      <c r="P19" s="85" t="s">
        <v>29</v>
      </c>
      <c r="Q19" s="28"/>
      <c r="R19" s="31" t="s">
        <v>275</v>
      </c>
      <c r="S19" s="76" t="s">
        <v>102</v>
      </c>
      <c r="T19" s="20">
        <v>3232</v>
      </c>
      <c r="U19" s="26"/>
      <c r="W19" s="27">
        <v>200</v>
      </c>
      <c r="X19" s="27">
        <f t="shared" si="8"/>
        <v>160</v>
      </c>
      <c r="Y19" s="8">
        <f t="shared" si="6"/>
        <v>1.25</v>
      </c>
      <c r="AA19" s="1">
        <f t="shared" si="0"/>
        <v>4</v>
      </c>
    </row>
    <row r="20" spans="1:27" ht="18" customHeight="1" x14ac:dyDescent="0.25">
      <c r="A20" s="32" t="str">
        <f t="shared" si="1"/>
        <v>2025-13</v>
      </c>
      <c r="B20" s="20">
        <v>2025</v>
      </c>
      <c r="C20" s="25" t="s">
        <v>45</v>
      </c>
      <c r="D20" s="30" t="s">
        <v>87</v>
      </c>
      <c r="E20" s="20" t="s">
        <v>114</v>
      </c>
      <c r="F20" s="27">
        <f>ROUND(W20*VLOOKUP(T20,FP_2025_Po_Kontu_R!B$2:H$28,7,FALSE),0)</f>
        <v>1067</v>
      </c>
      <c r="G20" s="27">
        <f t="shared" si="2"/>
        <v>854</v>
      </c>
      <c r="H20" s="69">
        <v>0.25</v>
      </c>
      <c r="I20" s="81">
        <v>0</v>
      </c>
      <c r="J20" s="81">
        <v>0</v>
      </c>
      <c r="K20" s="27">
        <f t="shared" si="3"/>
        <v>1067</v>
      </c>
      <c r="L20" s="27">
        <f t="shared" si="4"/>
        <v>854</v>
      </c>
      <c r="M20" s="33" t="s">
        <v>100</v>
      </c>
      <c r="N20" s="28"/>
      <c r="O20" s="28"/>
      <c r="P20" s="85" t="s">
        <v>29</v>
      </c>
      <c r="Q20" s="28"/>
      <c r="R20" s="31" t="s">
        <v>275</v>
      </c>
      <c r="S20" s="76" t="s">
        <v>102</v>
      </c>
      <c r="T20" s="20">
        <v>3232</v>
      </c>
      <c r="U20" s="26"/>
      <c r="W20" s="27">
        <v>800</v>
      </c>
      <c r="X20" s="27">
        <f t="shared" si="8"/>
        <v>640</v>
      </c>
      <c r="Y20" s="8">
        <f t="shared" si="6"/>
        <v>1.25</v>
      </c>
      <c r="AA20" s="1">
        <f t="shared" si="0"/>
        <v>4</v>
      </c>
    </row>
    <row r="21" spans="1:27" ht="18" customHeight="1" x14ac:dyDescent="0.25">
      <c r="A21" s="32" t="str">
        <f t="shared" si="1"/>
        <v>2025-14</v>
      </c>
      <c r="B21" s="20">
        <v>2025</v>
      </c>
      <c r="C21" s="25" t="s">
        <v>46</v>
      </c>
      <c r="D21" s="30" t="s">
        <v>88</v>
      </c>
      <c r="E21" s="20" t="s">
        <v>106</v>
      </c>
      <c r="F21" s="27">
        <f>ROUND(W21*VLOOKUP(T21,FP_2025_Po_Kontu_R!B$2:H$28,7,FALSE),0)</f>
        <v>1333</v>
      </c>
      <c r="G21" s="27">
        <f t="shared" si="2"/>
        <v>1066</v>
      </c>
      <c r="H21" s="69">
        <v>0.25</v>
      </c>
      <c r="I21" s="81">
        <v>0</v>
      </c>
      <c r="J21" s="81">
        <v>0</v>
      </c>
      <c r="K21" s="27">
        <f t="shared" si="3"/>
        <v>1333</v>
      </c>
      <c r="L21" s="27">
        <f t="shared" si="4"/>
        <v>1066</v>
      </c>
      <c r="M21" s="33" t="s">
        <v>100</v>
      </c>
      <c r="N21" s="28"/>
      <c r="O21" s="28"/>
      <c r="P21" s="85" t="s">
        <v>29</v>
      </c>
      <c r="Q21" s="28"/>
      <c r="R21" s="31" t="s">
        <v>275</v>
      </c>
      <c r="S21" s="76" t="s">
        <v>102</v>
      </c>
      <c r="T21" s="20">
        <v>3232</v>
      </c>
      <c r="U21" s="26"/>
      <c r="W21" s="27">
        <v>1000</v>
      </c>
      <c r="X21" s="27">
        <f t="shared" si="8"/>
        <v>800</v>
      </c>
      <c r="Y21" s="8">
        <f t="shared" si="6"/>
        <v>1.25</v>
      </c>
      <c r="AA21" s="1">
        <f t="shared" si="0"/>
        <v>4</v>
      </c>
    </row>
    <row r="22" spans="1:27" ht="18" customHeight="1" x14ac:dyDescent="0.25">
      <c r="A22" s="32" t="str">
        <f t="shared" si="1"/>
        <v>2025-15</v>
      </c>
      <c r="B22" s="20">
        <v>2025</v>
      </c>
      <c r="C22" s="25" t="s">
        <v>47</v>
      </c>
      <c r="D22" s="30" t="s">
        <v>104</v>
      </c>
      <c r="E22" s="20" t="s">
        <v>110</v>
      </c>
      <c r="F22" s="27">
        <f>ROUND(W22*VLOOKUP(T22,FP_2025_Po_Kontu_R!B$2:H$28,7,FALSE),0)</f>
        <v>1333</v>
      </c>
      <c r="G22" s="27">
        <f t="shared" si="2"/>
        <v>1066</v>
      </c>
      <c r="H22" s="69">
        <v>0.25</v>
      </c>
      <c r="I22" s="81">
        <v>0</v>
      </c>
      <c r="J22" s="81">
        <v>0</v>
      </c>
      <c r="K22" s="27">
        <f t="shared" si="3"/>
        <v>1333</v>
      </c>
      <c r="L22" s="27">
        <f t="shared" si="4"/>
        <v>1066</v>
      </c>
      <c r="M22" s="33" t="s">
        <v>100</v>
      </c>
      <c r="N22" s="28"/>
      <c r="O22" s="28"/>
      <c r="P22" s="85" t="s">
        <v>29</v>
      </c>
      <c r="Q22" s="28"/>
      <c r="R22" s="31" t="s">
        <v>275</v>
      </c>
      <c r="S22" s="76" t="s">
        <v>102</v>
      </c>
      <c r="T22" s="20">
        <v>3232</v>
      </c>
      <c r="U22" s="26"/>
      <c r="W22" s="27">
        <v>1000</v>
      </c>
      <c r="X22" s="27">
        <f t="shared" si="8"/>
        <v>800</v>
      </c>
      <c r="Y22" s="8">
        <f t="shared" si="6"/>
        <v>1.25</v>
      </c>
      <c r="AA22" s="1">
        <f t="shared" si="0"/>
        <v>4</v>
      </c>
    </row>
    <row r="23" spans="1:27" ht="18" customHeight="1" x14ac:dyDescent="0.25">
      <c r="A23" s="32" t="str">
        <f t="shared" si="1"/>
        <v>2025-16</v>
      </c>
      <c r="B23" s="20">
        <v>2025</v>
      </c>
      <c r="C23" s="25" t="s">
        <v>48</v>
      </c>
      <c r="D23" s="30" t="s">
        <v>91</v>
      </c>
      <c r="E23" s="20" t="s">
        <v>61</v>
      </c>
      <c r="F23" s="27">
        <f>ROUND(W23*VLOOKUP(T23,FP_2025_Po_Kontu_R!B$2:H$28,7,FALSE),0)</f>
        <v>2250</v>
      </c>
      <c r="G23" s="27">
        <f t="shared" si="2"/>
        <v>1800</v>
      </c>
      <c r="H23" s="69">
        <v>0.25</v>
      </c>
      <c r="I23" s="81">
        <v>-2250</v>
      </c>
      <c r="J23" s="81">
        <v>0</v>
      </c>
      <c r="K23" s="27">
        <f t="shared" si="3"/>
        <v>0</v>
      </c>
      <c r="L23" s="27">
        <f t="shared" si="4"/>
        <v>0</v>
      </c>
      <c r="M23" s="33" t="s">
        <v>100</v>
      </c>
      <c r="N23" s="28"/>
      <c r="O23" s="28"/>
      <c r="P23" s="85" t="s">
        <v>29</v>
      </c>
      <c r="Q23" s="28"/>
      <c r="R23" s="31" t="s">
        <v>275</v>
      </c>
      <c r="S23" s="76" t="s">
        <v>102</v>
      </c>
      <c r="T23" s="20">
        <v>3233</v>
      </c>
      <c r="U23" s="26"/>
      <c r="W23" s="27">
        <v>1500</v>
      </c>
      <c r="X23" s="27">
        <f t="shared" si="8"/>
        <v>1200</v>
      </c>
      <c r="Y23" s="8">
        <f t="shared" si="6"/>
        <v>1.25</v>
      </c>
      <c r="AA23" s="1">
        <f t="shared" si="0"/>
        <v>2</v>
      </c>
    </row>
    <row r="24" spans="1:27" ht="18" customHeight="1" x14ac:dyDescent="0.25">
      <c r="A24" s="32" t="str">
        <f t="shared" si="1"/>
        <v>2025-17</v>
      </c>
      <c r="B24" s="20">
        <v>2025</v>
      </c>
      <c r="C24" s="25" t="s">
        <v>49</v>
      </c>
      <c r="D24" s="30" t="s">
        <v>92</v>
      </c>
      <c r="E24" s="20" t="s">
        <v>61</v>
      </c>
      <c r="F24" s="27">
        <f>ROUND(W24*VLOOKUP(T24,FP_2025_Po_Kontu_R!B$2:H$28,7,FALSE),0)</f>
        <v>750</v>
      </c>
      <c r="G24" s="27">
        <f t="shared" si="2"/>
        <v>600</v>
      </c>
      <c r="H24" s="69">
        <v>0.25</v>
      </c>
      <c r="I24" s="81">
        <v>2250</v>
      </c>
      <c r="J24" s="81">
        <v>0</v>
      </c>
      <c r="K24" s="27">
        <f t="shared" si="3"/>
        <v>3000</v>
      </c>
      <c r="L24" s="27">
        <f t="shared" si="4"/>
        <v>2400</v>
      </c>
      <c r="M24" s="33" t="s">
        <v>100</v>
      </c>
      <c r="N24" s="28"/>
      <c r="O24" s="28"/>
      <c r="P24" s="85" t="s">
        <v>29</v>
      </c>
      <c r="Q24" s="28"/>
      <c r="R24" s="31" t="s">
        <v>275</v>
      </c>
      <c r="S24" s="76" t="s">
        <v>102</v>
      </c>
      <c r="T24" s="20">
        <v>3233</v>
      </c>
      <c r="U24" s="26"/>
      <c r="W24" s="27">
        <v>500</v>
      </c>
      <c r="X24" s="27">
        <f t="shared" si="8"/>
        <v>400</v>
      </c>
      <c r="Y24" s="8">
        <f t="shared" si="6"/>
        <v>1.25</v>
      </c>
      <c r="AA24" s="1">
        <f t="shared" si="0"/>
        <v>2</v>
      </c>
    </row>
    <row r="25" spans="1:27" ht="18" customHeight="1" x14ac:dyDescent="0.25">
      <c r="A25" s="32" t="str">
        <f t="shared" ref="A25" si="9">CONCATENATE(B25,"-",C25)</f>
        <v>2025-18</v>
      </c>
      <c r="B25" s="20">
        <v>2025</v>
      </c>
      <c r="C25" s="25" t="s">
        <v>50</v>
      </c>
      <c r="D25" s="30" t="s">
        <v>279</v>
      </c>
      <c r="E25" s="20" t="s">
        <v>280</v>
      </c>
      <c r="F25" s="27">
        <v>3000</v>
      </c>
      <c r="G25" s="27">
        <f t="shared" ref="G25" si="10">ROUND(F25/(1+H25),0)</f>
        <v>2400</v>
      </c>
      <c r="H25" s="69">
        <v>0.25</v>
      </c>
      <c r="I25" s="81">
        <v>0</v>
      </c>
      <c r="J25" s="81">
        <v>0</v>
      </c>
      <c r="K25" s="27">
        <f t="shared" si="3"/>
        <v>3000</v>
      </c>
      <c r="L25" s="27">
        <f t="shared" si="4"/>
        <v>2400</v>
      </c>
      <c r="M25" s="33" t="s">
        <v>100</v>
      </c>
      <c r="N25" s="28"/>
      <c r="O25" s="28"/>
      <c r="P25" s="85" t="s">
        <v>29</v>
      </c>
      <c r="Q25" s="28"/>
      <c r="R25" s="31" t="s">
        <v>275</v>
      </c>
      <c r="S25" s="76" t="s">
        <v>102</v>
      </c>
      <c r="T25" s="20">
        <v>3235</v>
      </c>
      <c r="U25" s="26"/>
      <c r="W25" s="27">
        <v>500</v>
      </c>
      <c r="X25" s="27">
        <f t="shared" ref="X25" si="11">W25/1.25</f>
        <v>400</v>
      </c>
      <c r="Y25" s="8">
        <f t="shared" ref="Y25" si="12">W25/X25</f>
        <v>1.25</v>
      </c>
      <c r="AA25" s="1">
        <f t="shared" si="0"/>
        <v>1</v>
      </c>
    </row>
    <row r="26" spans="1:27" ht="18" customHeight="1" x14ac:dyDescent="0.25">
      <c r="A26" s="32" t="str">
        <f t="shared" si="1"/>
        <v>2025-19</v>
      </c>
      <c r="B26" s="20">
        <v>2025</v>
      </c>
      <c r="C26" s="25" t="s">
        <v>51</v>
      </c>
      <c r="D26" s="30" t="s">
        <v>67</v>
      </c>
      <c r="E26" s="20" t="s">
        <v>282</v>
      </c>
      <c r="F26" s="27">
        <f>ROUND(W26*VLOOKUP(T26,FP_2025_Po_Kontu_R!B$2:H$28,7,FALSE),0)</f>
        <v>5700</v>
      </c>
      <c r="G26" s="27">
        <f t="shared" si="2"/>
        <v>5700</v>
      </c>
      <c r="H26" s="69">
        <v>0</v>
      </c>
      <c r="I26" s="81">
        <v>0</v>
      </c>
      <c r="J26" s="81">
        <v>0</v>
      </c>
      <c r="K26" s="27">
        <f t="shared" si="3"/>
        <v>5700</v>
      </c>
      <c r="L26" s="27">
        <f t="shared" si="4"/>
        <v>5700</v>
      </c>
      <c r="M26" s="33" t="s">
        <v>100</v>
      </c>
      <c r="N26" s="28"/>
      <c r="O26" s="28"/>
      <c r="P26" s="85" t="s">
        <v>29</v>
      </c>
      <c r="Q26" s="28"/>
      <c r="R26" s="31" t="s">
        <v>275</v>
      </c>
      <c r="S26" s="76" t="s">
        <v>102</v>
      </c>
      <c r="T26" s="20">
        <v>3236</v>
      </c>
      <c r="U26" s="26"/>
      <c r="W26" s="27">
        <v>500</v>
      </c>
      <c r="X26" s="27">
        <f t="shared" si="8"/>
        <v>400</v>
      </c>
      <c r="Y26" s="8">
        <f t="shared" si="6"/>
        <v>1.25</v>
      </c>
      <c r="AA26" s="1">
        <f t="shared" si="0"/>
        <v>1</v>
      </c>
    </row>
    <row r="27" spans="1:27" ht="18" customHeight="1" x14ac:dyDescent="0.25">
      <c r="A27" s="32" t="str">
        <f t="shared" si="1"/>
        <v>2025-20</v>
      </c>
      <c r="B27" s="20">
        <v>2025</v>
      </c>
      <c r="C27" s="25" t="s">
        <v>52</v>
      </c>
      <c r="D27" s="30" t="s">
        <v>96</v>
      </c>
      <c r="E27" s="20" t="s">
        <v>105</v>
      </c>
      <c r="F27" s="27">
        <v>10500</v>
      </c>
      <c r="G27" s="27">
        <f t="shared" si="2"/>
        <v>8400</v>
      </c>
      <c r="H27" s="69">
        <v>0.25</v>
      </c>
      <c r="I27" s="81">
        <v>0</v>
      </c>
      <c r="J27" s="81">
        <v>0</v>
      </c>
      <c r="K27" s="27">
        <f t="shared" si="3"/>
        <v>10500</v>
      </c>
      <c r="L27" s="27">
        <f t="shared" si="4"/>
        <v>8400</v>
      </c>
      <c r="M27" s="33" t="s">
        <v>100</v>
      </c>
      <c r="N27" s="28"/>
      <c r="O27" s="28"/>
      <c r="P27" s="85" t="s">
        <v>30</v>
      </c>
      <c r="Q27" s="28"/>
      <c r="R27" s="31" t="s">
        <v>275</v>
      </c>
      <c r="S27" s="76" t="s">
        <v>102</v>
      </c>
      <c r="T27" s="20">
        <v>3237</v>
      </c>
      <c r="U27" s="26"/>
      <c r="W27" s="27">
        <v>7500</v>
      </c>
      <c r="X27" s="27">
        <f t="shared" ref="X27:X34" si="13">W27/1.25</f>
        <v>6000</v>
      </c>
      <c r="Y27" s="8">
        <f t="shared" si="6"/>
        <v>1.25</v>
      </c>
      <c r="AA27" s="1">
        <f t="shared" si="0"/>
        <v>2</v>
      </c>
    </row>
    <row r="28" spans="1:27" ht="17.25" customHeight="1" x14ac:dyDescent="0.25">
      <c r="A28" s="32" t="str">
        <f t="shared" si="1"/>
        <v>2025-21</v>
      </c>
      <c r="B28" s="20">
        <v>2025</v>
      </c>
      <c r="C28" s="25" t="s">
        <v>53</v>
      </c>
      <c r="D28" s="30" t="s">
        <v>112</v>
      </c>
      <c r="E28" s="20" t="s">
        <v>113</v>
      </c>
      <c r="F28" s="27">
        <v>9500</v>
      </c>
      <c r="G28" s="27">
        <f t="shared" si="2"/>
        <v>7600</v>
      </c>
      <c r="H28" s="69">
        <v>0.25</v>
      </c>
      <c r="I28" s="81">
        <v>0</v>
      </c>
      <c r="J28" s="81">
        <v>-1100</v>
      </c>
      <c r="K28" s="27">
        <f t="shared" si="3"/>
        <v>8400</v>
      </c>
      <c r="L28" s="27">
        <f t="shared" si="4"/>
        <v>6720</v>
      </c>
      <c r="M28" s="33" t="s">
        <v>100</v>
      </c>
      <c r="N28" s="28"/>
      <c r="O28" s="28"/>
      <c r="P28" s="85" t="s">
        <v>29</v>
      </c>
      <c r="Q28" s="28"/>
      <c r="R28" s="31" t="s">
        <v>275</v>
      </c>
      <c r="S28" s="76" t="s">
        <v>102</v>
      </c>
      <c r="T28" s="20">
        <v>3237</v>
      </c>
      <c r="U28" s="26"/>
      <c r="W28" s="27">
        <v>900</v>
      </c>
      <c r="X28" s="27">
        <f t="shared" si="13"/>
        <v>720</v>
      </c>
      <c r="Y28" s="8">
        <f t="shared" si="6"/>
        <v>1.25</v>
      </c>
      <c r="AA28" s="1">
        <f t="shared" si="0"/>
        <v>2</v>
      </c>
    </row>
    <row r="29" spans="1:27" ht="18" customHeight="1" x14ac:dyDescent="0.25">
      <c r="A29" s="32" t="str">
        <f t="shared" si="1"/>
        <v>2025-22</v>
      </c>
      <c r="B29" s="20">
        <v>2025</v>
      </c>
      <c r="C29" s="25" t="s">
        <v>54</v>
      </c>
      <c r="D29" s="30" t="s">
        <v>25</v>
      </c>
      <c r="E29" s="20" t="s">
        <v>58</v>
      </c>
      <c r="F29" s="27">
        <f>ROUND(W29*VLOOKUP(T29,FP_2025_Po_Kontu_R!B$2:H$28,7,FALSE),0)</f>
        <v>8600</v>
      </c>
      <c r="G29" s="27">
        <f t="shared" si="2"/>
        <v>6880</v>
      </c>
      <c r="H29" s="69">
        <v>0.25</v>
      </c>
      <c r="I29" s="81">
        <v>0</v>
      </c>
      <c r="J29" s="81">
        <v>0</v>
      </c>
      <c r="K29" s="27">
        <f t="shared" si="3"/>
        <v>8600</v>
      </c>
      <c r="L29" s="27">
        <f t="shared" si="4"/>
        <v>6880</v>
      </c>
      <c r="M29" s="33" t="s">
        <v>100</v>
      </c>
      <c r="N29" s="28"/>
      <c r="O29" s="28"/>
      <c r="P29" s="85" t="s">
        <v>30</v>
      </c>
      <c r="Q29" s="28"/>
      <c r="R29" s="31" t="s">
        <v>275</v>
      </c>
      <c r="S29" s="76" t="s">
        <v>102</v>
      </c>
      <c r="T29" s="20">
        <v>3238</v>
      </c>
      <c r="U29" s="26"/>
      <c r="W29" s="27">
        <v>5300</v>
      </c>
      <c r="X29" s="27">
        <f t="shared" si="13"/>
        <v>4240</v>
      </c>
      <c r="Y29" s="8">
        <f t="shared" si="6"/>
        <v>1.25</v>
      </c>
      <c r="AA29" s="1">
        <f t="shared" si="0"/>
        <v>1</v>
      </c>
    </row>
    <row r="30" spans="1:27" ht="18" customHeight="1" x14ac:dyDescent="0.25">
      <c r="A30" s="32" t="str">
        <f t="shared" si="1"/>
        <v>2025-23</v>
      </c>
      <c r="B30" s="20">
        <v>2025</v>
      </c>
      <c r="C30" s="25" t="s">
        <v>93</v>
      </c>
      <c r="D30" s="30" t="s">
        <v>68</v>
      </c>
      <c r="E30" s="20" t="s">
        <v>59</v>
      </c>
      <c r="F30" s="27">
        <f>ROUND(W30*VLOOKUP(T30,FP_2025_Po_Kontu_R!B$2:H$28,7,FALSE),0)</f>
        <v>20000</v>
      </c>
      <c r="G30" s="27">
        <f t="shared" si="2"/>
        <v>16000</v>
      </c>
      <c r="H30" s="69">
        <v>0.25</v>
      </c>
      <c r="I30" s="81">
        <v>0</v>
      </c>
      <c r="J30" s="81">
        <v>-2000</v>
      </c>
      <c r="K30" s="27">
        <f t="shared" si="3"/>
        <v>18000</v>
      </c>
      <c r="L30" s="27">
        <f t="shared" si="4"/>
        <v>14400</v>
      </c>
      <c r="M30" s="33" t="s">
        <v>100</v>
      </c>
      <c r="N30" s="28"/>
      <c r="O30" s="28"/>
      <c r="P30" s="85" t="s">
        <v>30</v>
      </c>
      <c r="Q30" s="28"/>
      <c r="R30" s="31" t="s">
        <v>275</v>
      </c>
      <c r="S30" s="76" t="s">
        <v>102</v>
      </c>
      <c r="T30" s="20">
        <v>3239</v>
      </c>
      <c r="U30" s="26"/>
      <c r="W30" s="27">
        <v>7000</v>
      </c>
      <c r="X30" s="27">
        <f t="shared" si="13"/>
        <v>5600</v>
      </c>
      <c r="Y30" s="8">
        <f t="shared" si="6"/>
        <v>1.25</v>
      </c>
      <c r="AA30" s="1">
        <f t="shared" si="0"/>
        <v>1</v>
      </c>
    </row>
    <row r="31" spans="1:27" ht="18" customHeight="1" x14ac:dyDescent="0.25">
      <c r="A31" s="32" t="str">
        <f t="shared" si="1"/>
        <v>2025-24</v>
      </c>
      <c r="B31" s="20">
        <v>2025</v>
      </c>
      <c r="C31" s="25" t="s">
        <v>94</v>
      </c>
      <c r="D31" s="30" t="s">
        <v>26</v>
      </c>
      <c r="E31" s="20" t="s">
        <v>66</v>
      </c>
      <c r="F31" s="27">
        <f>ROUND(W31*VLOOKUP(T31,FP_2025_Po_Kontu_R!B$2:H$28,7,FALSE),0)</f>
        <v>3000</v>
      </c>
      <c r="G31" s="27">
        <f t="shared" si="2"/>
        <v>3000</v>
      </c>
      <c r="H31" s="69">
        <v>0</v>
      </c>
      <c r="I31" s="81">
        <v>0</v>
      </c>
      <c r="J31" s="81">
        <v>0</v>
      </c>
      <c r="K31" s="27">
        <f t="shared" si="3"/>
        <v>3000</v>
      </c>
      <c r="L31" s="27">
        <f t="shared" si="4"/>
        <v>3000</v>
      </c>
      <c r="M31" s="33" t="s">
        <v>100</v>
      </c>
      <c r="N31" s="28"/>
      <c r="O31" s="28"/>
      <c r="P31" s="85" t="s">
        <v>29</v>
      </c>
      <c r="Q31" s="28"/>
      <c r="R31" s="31" t="s">
        <v>275</v>
      </c>
      <c r="S31" s="76" t="s">
        <v>102</v>
      </c>
      <c r="T31" s="20">
        <v>3292</v>
      </c>
      <c r="U31" s="26"/>
      <c r="W31" s="27">
        <v>900</v>
      </c>
      <c r="X31" s="27">
        <f t="shared" si="13"/>
        <v>720</v>
      </c>
      <c r="Y31" s="8">
        <f t="shared" si="6"/>
        <v>1.25</v>
      </c>
      <c r="AA31" s="1">
        <f t="shared" si="0"/>
        <v>1</v>
      </c>
    </row>
    <row r="32" spans="1:27" ht="18" customHeight="1" x14ac:dyDescent="0.25">
      <c r="A32" s="32" t="str">
        <f t="shared" si="1"/>
        <v>2025-25</v>
      </c>
      <c r="B32" s="20">
        <v>2025</v>
      </c>
      <c r="C32" s="25" t="s">
        <v>97</v>
      </c>
      <c r="D32" s="30" t="s">
        <v>55</v>
      </c>
      <c r="E32" s="20" t="s">
        <v>62</v>
      </c>
      <c r="F32" s="27">
        <f>ROUND(W32*VLOOKUP(T32,FP_2025_Po_Kontu_R!B$2:H$28,7,FALSE),0)</f>
        <v>1500</v>
      </c>
      <c r="G32" s="27">
        <f t="shared" si="2"/>
        <v>1200</v>
      </c>
      <c r="H32" s="69">
        <v>0.25</v>
      </c>
      <c r="I32" s="81">
        <v>0</v>
      </c>
      <c r="J32" s="81">
        <v>1000</v>
      </c>
      <c r="K32" s="27">
        <f t="shared" si="3"/>
        <v>2500</v>
      </c>
      <c r="L32" s="27">
        <f t="shared" si="4"/>
        <v>2000</v>
      </c>
      <c r="M32" s="33" t="s">
        <v>100</v>
      </c>
      <c r="N32" s="28"/>
      <c r="O32" s="28"/>
      <c r="P32" s="85" t="s">
        <v>29</v>
      </c>
      <c r="Q32" s="28"/>
      <c r="R32" s="31" t="s">
        <v>275</v>
      </c>
      <c r="S32" s="76" t="s">
        <v>102</v>
      </c>
      <c r="T32" s="20">
        <v>3293</v>
      </c>
      <c r="U32" s="26"/>
      <c r="W32" s="27">
        <v>1300</v>
      </c>
      <c r="X32" s="27">
        <f t="shared" si="13"/>
        <v>1040</v>
      </c>
      <c r="Y32" s="8">
        <f t="shared" si="6"/>
        <v>1.25</v>
      </c>
      <c r="AA32" s="1">
        <f t="shared" si="0"/>
        <v>1</v>
      </c>
    </row>
    <row r="33" spans="1:27" ht="18" customHeight="1" x14ac:dyDescent="0.25">
      <c r="A33" s="32" t="str">
        <f t="shared" si="1"/>
        <v>2025-26</v>
      </c>
      <c r="B33" s="20">
        <v>2025</v>
      </c>
      <c r="C33" s="25" t="s">
        <v>98</v>
      </c>
      <c r="D33" s="30" t="s">
        <v>27</v>
      </c>
      <c r="E33" s="20" t="s">
        <v>63</v>
      </c>
      <c r="F33" s="27">
        <f>ROUND(W33*VLOOKUP(T33,FP_2025_Po_Kontu_R!B$2:H$28,7,FALSE),0)</f>
        <v>3000</v>
      </c>
      <c r="G33" s="27">
        <f t="shared" si="2"/>
        <v>2400</v>
      </c>
      <c r="H33" s="69">
        <v>0.25</v>
      </c>
      <c r="I33" s="81">
        <v>0</v>
      </c>
      <c r="J33" s="81">
        <v>0</v>
      </c>
      <c r="K33" s="27">
        <f t="shared" si="3"/>
        <v>3000</v>
      </c>
      <c r="L33" s="27">
        <f t="shared" si="4"/>
        <v>2400</v>
      </c>
      <c r="M33" s="33" t="s">
        <v>100</v>
      </c>
      <c r="N33" s="28"/>
      <c r="O33" s="28"/>
      <c r="P33" s="85" t="s">
        <v>29</v>
      </c>
      <c r="Q33" s="28"/>
      <c r="R33" s="31" t="s">
        <v>275</v>
      </c>
      <c r="S33" s="76" t="s">
        <v>102</v>
      </c>
      <c r="T33" s="20">
        <v>4221</v>
      </c>
      <c r="U33" s="26"/>
      <c r="W33" s="27">
        <v>6000</v>
      </c>
      <c r="X33" s="27">
        <f t="shared" si="13"/>
        <v>4800</v>
      </c>
      <c r="Y33" s="8">
        <f t="shared" si="6"/>
        <v>1.25</v>
      </c>
      <c r="AA33" s="1">
        <f t="shared" si="0"/>
        <v>1</v>
      </c>
    </row>
    <row r="34" spans="1:27" ht="18" customHeight="1" x14ac:dyDescent="0.25">
      <c r="A34" s="32" t="str">
        <f t="shared" si="1"/>
        <v>2025-27</v>
      </c>
      <c r="B34" s="20">
        <v>2025</v>
      </c>
      <c r="C34" s="25" t="s">
        <v>99</v>
      </c>
      <c r="D34" s="30" t="s">
        <v>28</v>
      </c>
      <c r="E34" s="20" t="s">
        <v>64</v>
      </c>
      <c r="F34" s="27">
        <f>ROUND(W34*VLOOKUP(T34,FP_2025_Po_Kontu_R!B$2:H$28,7,FALSE),0)</f>
        <v>2000</v>
      </c>
      <c r="G34" s="27">
        <f t="shared" si="2"/>
        <v>1600</v>
      </c>
      <c r="H34" s="69">
        <v>0.25</v>
      </c>
      <c r="I34" s="81">
        <v>0</v>
      </c>
      <c r="J34" s="81">
        <v>4000</v>
      </c>
      <c r="K34" s="27">
        <f t="shared" si="3"/>
        <v>6000</v>
      </c>
      <c r="L34" s="27">
        <f t="shared" si="4"/>
        <v>4800</v>
      </c>
      <c r="M34" s="33" t="s">
        <v>100</v>
      </c>
      <c r="N34" s="28"/>
      <c r="O34" s="28"/>
      <c r="P34" s="85" t="s">
        <v>29</v>
      </c>
      <c r="Q34" s="28"/>
      <c r="R34" s="31" t="s">
        <v>275</v>
      </c>
      <c r="S34" s="76" t="s">
        <v>102</v>
      </c>
      <c r="T34" s="20">
        <v>4262</v>
      </c>
      <c r="U34" s="26"/>
      <c r="W34" s="27">
        <v>2000</v>
      </c>
      <c r="X34" s="27">
        <f t="shared" si="13"/>
        <v>1600</v>
      </c>
      <c r="Y34" s="8">
        <f t="shared" si="6"/>
        <v>1.25</v>
      </c>
      <c r="AA34" s="1">
        <f t="shared" si="0"/>
        <v>1</v>
      </c>
    </row>
    <row r="35" spans="1:27" ht="18" customHeight="1" outlineLevel="1" x14ac:dyDescent="0.25">
      <c r="A35" s="19"/>
      <c r="B35" s="19">
        <v>2021</v>
      </c>
      <c r="C35" s="21" t="s">
        <v>47</v>
      </c>
      <c r="D35" s="16"/>
      <c r="E35" s="20"/>
      <c r="F35" s="17"/>
      <c r="G35" s="17"/>
      <c r="H35" s="17"/>
      <c r="I35" s="81"/>
      <c r="J35" s="81"/>
      <c r="K35" s="17"/>
      <c r="L35" s="17"/>
      <c r="M35" s="18"/>
      <c r="N35" s="18"/>
      <c r="O35" s="18"/>
      <c r="P35" s="86"/>
      <c r="Q35" s="18"/>
      <c r="R35" s="16"/>
      <c r="S35" s="20"/>
      <c r="T35" s="16"/>
      <c r="U35" s="16"/>
      <c r="W35" s="17"/>
      <c r="X35" s="17"/>
      <c r="AA35" s="1">
        <f t="shared" si="0"/>
        <v>0</v>
      </c>
    </row>
    <row r="36" spans="1:27" ht="18" customHeight="1" outlineLevel="1" x14ac:dyDescent="0.25">
      <c r="A36" s="19"/>
      <c r="B36" s="19">
        <v>2021</v>
      </c>
      <c r="C36" s="21" t="s">
        <v>48</v>
      </c>
      <c r="D36" s="16"/>
      <c r="E36" s="20"/>
      <c r="F36" s="17"/>
      <c r="G36" s="17"/>
      <c r="H36" s="17"/>
      <c r="I36" s="81"/>
      <c r="J36" s="81"/>
      <c r="K36" s="17"/>
      <c r="L36" s="17"/>
      <c r="M36" s="18"/>
      <c r="N36" s="18"/>
      <c r="O36" s="18"/>
      <c r="P36" s="86"/>
      <c r="Q36" s="18"/>
      <c r="R36" s="16"/>
      <c r="S36" s="20"/>
      <c r="T36" s="16"/>
      <c r="U36" s="16"/>
      <c r="W36" s="17"/>
      <c r="X36" s="17"/>
      <c r="AA36" s="1">
        <f t="shared" si="0"/>
        <v>0</v>
      </c>
    </row>
    <row r="37" spans="1:27" ht="18" customHeight="1" outlineLevel="1" x14ac:dyDescent="0.25">
      <c r="A37" s="19"/>
      <c r="B37" s="19">
        <v>2021</v>
      </c>
      <c r="C37" s="21" t="s">
        <v>49</v>
      </c>
      <c r="D37" s="16"/>
      <c r="E37" s="20"/>
      <c r="F37" s="17"/>
      <c r="G37" s="17"/>
      <c r="H37" s="17"/>
      <c r="I37" s="81"/>
      <c r="J37" s="81"/>
      <c r="K37" s="17"/>
      <c r="L37" s="17"/>
      <c r="M37" s="18"/>
      <c r="N37" s="18"/>
      <c r="O37" s="18"/>
      <c r="P37" s="86"/>
      <c r="Q37" s="18"/>
      <c r="R37" s="16"/>
      <c r="S37" s="20"/>
      <c r="T37" s="16"/>
      <c r="U37" s="16"/>
      <c r="W37" s="17"/>
      <c r="X37" s="17"/>
      <c r="AA37" s="1">
        <f t="shared" si="0"/>
        <v>0</v>
      </c>
    </row>
    <row r="38" spans="1:27" ht="18" customHeight="1" outlineLevel="1" x14ac:dyDescent="0.25">
      <c r="A38" s="19"/>
      <c r="B38" s="19">
        <v>2021</v>
      </c>
      <c r="C38" s="21" t="s">
        <v>50</v>
      </c>
      <c r="D38" s="16"/>
      <c r="E38" s="20"/>
      <c r="F38" s="17"/>
      <c r="G38" s="17"/>
      <c r="H38" s="17"/>
      <c r="I38" s="81"/>
      <c r="J38" s="81"/>
      <c r="K38" s="17"/>
      <c r="L38" s="17"/>
      <c r="M38" s="18"/>
      <c r="N38" s="18"/>
      <c r="O38" s="18"/>
      <c r="P38" s="86"/>
      <c r="Q38" s="18"/>
      <c r="R38" s="16"/>
      <c r="S38" s="20"/>
      <c r="T38" s="16"/>
      <c r="U38" s="16"/>
      <c r="W38" s="17"/>
      <c r="X38" s="17"/>
      <c r="AA38" s="1">
        <f t="shared" si="0"/>
        <v>0</v>
      </c>
    </row>
    <row r="39" spans="1:27" ht="18" customHeight="1" outlineLevel="1" x14ac:dyDescent="0.25">
      <c r="A39" s="19"/>
      <c r="B39" s="19">
        <v>2021</v>
      </c>
      <c r="C39" s="21" t="s">
        <v>51</v>
      </c>
      <c r="D39" s="16"/>
      <c r="E39" s="20"/>
      <c r="F39" s="17"/>
      <c r="G39" s="17"/>
      <c r="H39" s="17"/>
      <c r="I39" s="81"/>
      <c r="J39" s="81"/>
      <c r="K39" s="17"/>
      <c r="L39" s="17"/>
      <c r="M39" s="18"/>
      <c r="N39" s="18"/>
      <c r="O39" s="18"/>
      <c r="P39" s="86"/>
      <c r="Q39" s="18"/>
      <c r="R39" s="16"/>
      <c r="S39" s="20"/>
      <c r="T39" s="16"/>
      <c r="U39" s="16"/>
      <c r="W39" s="17"/>
      <c r="X39" s="17"/>
      <c r="AA39" s="1">
        <f t="shared" si="0"/>
        <v>0</v>
      </c>
    </row>
    <row r="40" spans="1:27" ht="18" customHeight="1" outlineLevel="1" x14ac:dyDescent="0.25">
      <c r="A40" s="19"/>
      <c r="B40" s="19">
        <v>2021</v>
      </c>
      <c r="C40" s="21" t="s">
        <v>52</v>
      </c>
      <c r="D40" s="16"/>
      <c r="E40" s="20"/>
      <c r="F40" s="17"/>
      <c r="G40" s="17"/>
      <c r="H40" s="17"/>
      <c r="I40" s="81"/>
      <c r="J40" s="81"/>
      <c r="K40" s="17"/>
      <c r="L40" s="17"/>
      <c r="M40" s="18"/>
      <c r="N40" s="18"/>
      <c r="O40" s="18"/>
      <c r="P40" s="86"/>
      <c r="Q40" s="18"/>
      <c r="R40" s="16"/>
      <c r="S40" s="20"/>
      <c r="T40" s="16"/>
      <c r="U40" s="16"/>
      <c r="W40" s="17"/>
      <c r="X40" s="17"/>
      <c r="AA40" s="1">
        <f t="shared" si="0"/>
        <v>0</v>
      </c>
    </row>
    <row r="41" spans="1:27" ht="18" customHeight="1" outlineLevel="1" x14ac:dyDescent="0.25">
      <c r="A41" s="19"/>
      <c r="B41" s="19">
        <v>2021</v>
      </c>
      <c r="C41" s="21" t="s">
        <v>53</v>
      </c>
      <c r="D41" s="16"/>
      <c r="E41" s="20"/>
      <c r="F41" s="17"/>
      <c r="G41" s="17"/>
      <c r="H41" s="17"/>
      <c r="I41" s="81"/>
      <c r="J41" s="81"/>
      <c r="K41" s="17"/>
      <c r="L41" s="17"/>
      <c r="M41" s="18"/>
      <c r="N41" s="18"/>
      <c r="O41" s="18"/>
      <c r="P41" s="86"/>
      <c r="Q41" s="18"/>
      <c r="R41" s="16"/>
      <c r="S41" s="20"/>
      <c r="T41" s="16"/>
      <c r="U41" s="16"/>
      <c r="W41" s="17"/>
      <c r="X41" s="17"/>
      <c r="AA41" s="1">
        <f t="shared" si="0"/>
        <v>0</v>
      </c>
    </row>
    <row r="42" spans="1:27" ht="18" customHeight="1" outlineLevel="1" thickBot="1" x14ac:dyDescent="0.3">
      <c r="A42" s="19"/>
      <c r="B42" s="19">
        <v>2021</v>
      </c>
      <c r="C42" s="21" t="s">
        <v>54</v>
      </c>
      <c r="D42" s="16"/>
      <c r="E42" s="20"/>
      <c r="F42" s="17"/>
      <c r="G42" s="17"/>
      <c r="H42" s="17"/>
      <c r="I42" s="81"/>
      <c r="J42" s="81"/>
      <c r="K42" s="17"/>
      <c r="L42" s="17"/>
      <c r="M42" s="18"/>
      <c r="N42" s="18"/>
      <c r="O42" s="18"/>
      <c r="P42" s="86"/>
      <c r="Q42" s="18"/>
      <c r="R42" s="16"/>
      <c r="S42" s="20"/>
      <c r="T42" s="16"/>
      <c r="U42" s="16"/>
      <c r="W42" s="17"/>
      <c r="X42" s="17"/>
      <c r="AA42" s="1">
        <f t="shared" si="0"/>
        <v>0</v>
      </c>
    </row>
    <row r="43" spans="1:27" ht="39.950000000000003" customHeight="1" thickBot="1" x14ac:dyDescent="0.3">
      <c r="A43" s="71"/>
      <c r="B43" s="71"/>
      <c r="C43" s="71"/>
      <c r="D43" s="72" t="s">
        <v>21</v>
      </c>
      <c r="E43" s="71"/>
      <c r="F43" s="73">
        <f>SUBTOTAL(9,F8:F42)</f>
        <v>99300</v>
      </c>
      <c r="G43" s="73">
        <f t="shared" ref="G43:L43" si="14">SUBTOTAL(9,G8:G42)</f>
        <v>81866</v>
      </c>
      <c r="H43" s="73">
        <f t="shared" si="14"/>
        <v>6.05</v>
      </c>
      <c r="I43" s="82">
        <f t="shared" si="14"/>
        <v>0</v>
      </c>
      <c r="J43" s="82">
        <f t="shared" si="14"/>
        <v>2900</v>
      </c>
      <c r="K43" s="73">
        <f t="shared" si="14"/>
        <v>102200</v>
      </c>
      <c r="L43" s="73">
        <f t="shared" si="14"/>
        <v>84186</v>
      </c>
      <c r="M43" s="72"/>
      <c r="N43" s="72"/>
      <c r="O43" s="72"/>
      <c r="P43" s="72"/>
      <c r="Q43" s="72"/>
      <c r="R43" s="71"/>
      <c r="S43" s="74"/>
      <c r="T43" s="71"/>
      <c r="U43" s="71"/>
      <c r="W43" s="13">
        <f>SUM(W8:W42)</f>
        <v>56100</v>
      </c>
      <c r="X43" s="13">
        <f>SUM(X8:X42)</f>
        <v>44929</v>
      </c>
    </row>
    <row r="44" spans="1:27" ht="18" customHeight="1" x14ac:dyDescent="0.25">
      <c r="F44" s="8"/>
      <c r="G44" s="8"/>
      <c r="H44" s="8"/>
      <c r="I44" s="8"/>
      <c r="J44" s="8"/>
      <c r="K44" s="8"/>
      <c r="L44" s="8"/>
      <c r="W44" s="8"/>
      <c r="X44" s="8"/>
    </row>
    <row r="45" spans="1:27" ht="18" customHeight="1" x14ac:dyDescent="0.25">
      <c r="F45" s="8"/>
      <c r="G45" s="8"/>
      <c r="H45" s="8"/>
      <c r="I45" s="8"/>
      <c r="J45" s="8"/>
      <c r="K45" s="8"/>
      <c r="L45" s="8"/>
      <c r="W45" s="8"/>
      <c r="X45" s="8"/>
    </row>
    <row r="46" spans="1:27" ht="18" customHeight="1" x14ac:dyDescent="0.25">
      <c r="F46" s="8"/>
      <c r="G46" s="8"/>
      <c r="H46" s="8"/>
      <c r="I46" s="8"/>
      <c r="J46" s="8"/>
      <c r="K46" s="8"/>
      <c r="L46" s="8"/>
      <c r="W46" s="8"/>
      <c r="X46" s="8"/>
    </row>
    <row r="47" spans="1:27" ht="18" customHeight="1" x14ac:dyDescent="0.25">
      <c r="F47" s="8"/>
      <c r="G47" s="8"/>
      <c r="H47" s="8"/>
      <c r="I47" s="8"/>
      <c r="J47" s="8"/>
      <c r="K47" s="8"/>
      <c r="L47" s="8"/>
      <c r="W47" s="8"/>
      <c r="X47" s="8"/>
    </row>
    <row r="48" spans="1:27" ht="18" customHeight="1" x14ac:dyDescent="0.25">
      <c r="F48" s="8"/>
      <c r="G48" s="8"/>
      <c r="H48" s="8"/>
      <c r="I48" s="8"/>
      <c r="J48" s="8"/>
      <c r="K48" s="8"/>
      <c r="L48" s="8"/>
      <c r="W48" s="8"/>
      <c r="X48" s="8"/>
    </row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</sheetData>
  <autoFilter ref="A7:U42"/>
  <mergeCells count="4">
    <mergeCell ref="A1:U1"/>
    <mergeCell ref="A2:U2"/>
    <mergeCell ref="A3:U3"/>
    <mergeCell ref="A4:U4"/>
  </mergeCells>
  <conditionalFormatting sqref="Y26:Y34 Y8:Y24">
    <cfRule type="cellIs" dxfId="1" priority="5" operator="greaterThan">
      <formula>1.25</formula>
    </cfRule>
  </conditionalFormatting>
  <conditionalFormatting sqref="Y25">
    <cfRule type="cellIs" dxfId="0" priority="4" operator="greaterThan">
      <formula>1.25</formula>
    </cfRule>
  </conditionalFormatting>
  <pageMargins left="0.51181102362204722" right="0.31496062992125984" top="0.74803149606299213" bottom="0.74803149606299213" header="0.31496062992125984" footer="0.31496062992125984"/>
  <pageSetup paperSize="9" scale="61" orientation="landscape" r:id="rId1"/>
  <headerFooter>
    <oddHeader xml:space="preserve">&amp;L&amp;"-,Podebljano"&amp;9&amp;K04-049CENTAR ZA PRUŽANJE USLUGA U ZAJEDNICI
SAVJETOVALIŠTE LUKA-RITZ-ZAGREB
Ulica Kneza Ljudevita Posavskog 48
</oddHeader>
    <oddFooter>&amp;C&amp;9&amp;K04-049&amp;P/&amp;N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3"/>
  <sheetViews>
    <sheetView zoomScaleNormal="100" workbookViewId="0">
      <selection activeCell="F8" sqref="F8"/>
    </sheetView>
  </sheetViews>
  <sheetFormatPr defaultRowHeight="15" customHeight="1" x14ac:dyDescent="0.25"/>
  <cols>
    <col min="1" max="1" width="8.7109375" style="1" customWidth="1"/>
    <col min="2" max="3" width="10.7109375" style="1" hidden="1" customWidth="1"/>
    <col min="4" max="4" width="30.7109375" style="1" customWidth="1"/>
    <col min="5" max="7" width="12.7109375" style="1" customWidth="1"/>
    <col min="8" max="8" width="18.7109375" style="4" customWidth="1"/>
    <col min="9" max="10" width="8.7109375" style="4" customWidth="1"/>
    <col min="11" max="11" width="15.7109375" style="4" customWidth="1"/>
    <col min="12" max="12" width="13.7109375" style="4" customWidth="1"/>
    <col min="13" max="13" width="10.7109375" style="1" customWidth="1"/>
    <col min="14" max="14" width="10.7109375" style="11" customWidth="1"/>
    <col min="15" max="15" width="9.7109375" style="1" customWidth="1"/>
    <col min="16" max="16" width="20.7109375" style="1" customWidth="1"/>
    <col min="17" max="16384" width="9.140625" style="1"/>
  </cols>
  <sheetData>
    <row r="1" spans="1:18" ht="15" customHeight="1" x14ac:dyDescent="0.25">
      <c r="A1" s="87"/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</row>
    <row r="2" spans="1:18" ht="15" customHeight="1" x14ac:dyDescent="0.25">
      <c r="A2" s="88" t="s">
        <v>117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</row>
    <row r="3" spans="1:18" ht="15" customHeight="1" x14ac:dyDescent="0.25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</row>
    <row r="4" spans="1:18" ht="15" customHeight="1" x14ac:dyDescent="0.25">
      <c r="A4" s="89" t="s">
        <v>115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</row>
    <row r="5" spans="1:18" ht="15" customHeight="1" thickBot="1" x14ac:dyDescent="0.3">
      <c r="A5" s="5"/>
      <c r="B5" s="5"/>
      <c r="C5" s="5"/>
      <c r="D5" s="5"/>
      <c r="E5" s="5"/>
      <c r="F5" s="5"/>
      <c r="G5" s="5"/>
      <c r="H5" s="9"/>
      <c r="I5" s="23"/>
      <c r="J5" s="23"/>
      <c r="K5" s="23"/>
      <c r="L5" s="23"/>
      <c r="M5" s="5"/>
      <c r="N5" s="10"/>
      <c r="O5" s="5"/>
      <c r="P5" s="5"/>
    </row>
    <row r="6" spans="1:18" ht="60" customHeight="1" thickBot="1" x14ac:dyDescent="0.3">
      <c r="A6" s="24" t="s">
        <v>0</v>
      </c>
      <c r="B6" s="3" t="s">
        <v>31</v>
      </c>
      <c r="C6" s="3" t="s">
        <v>32</v>
      </c>
      <c r="D6" s="3" t="s">
        <v>1</v>
      </c>
      <c r="E6" s="3" t="s">
        <v>2</v>
      </c>
      <c r="F6" s="3" t="s">
        <v>3</v>
      </c>
      <c r="G6" s="3" t="s">
        <v>4</v>
      </c>
      <c r="H6" s="3" t="s">
        <v>5</v>
      </c>
      <c r="I6" s="3" t="s">
        <v>70</v>
      </c>
      <c r="J6" s="3" t="s">
        <v>71</v>
      </c>
      <c r="K6" s="24" t="s">
        <v>72</v>
      </c>
      <c r="L6" s="24" t="s">
        <v>73</v>
      </c>
      <c r="M6" s="3" t="s">
        <v>6</v>
      </c>
      <c r="N6" s="3" t="s">
        <v>7</v>
      </c>
      <c r="O6" s="24" t="s">
        <v>20</v>
      </c>
      <c r="P6" s="3" t="s">
        <v>8</v>
      </c>
      <c r="Q6" s="2"/>
      <c r="R6" s="2"/>
    </row>
    <row r="7" spans="1:18" ht="15" customHeight="1" thickBot="1" x14ac:dyDescent="0.3">
      <c r="A7" s="6" t="s">
        <v>9</v>
      </c>
      <c r="B7" s="6"/>
      <c r="C7" s="6"/>
      <c r="D7" s="6" t="s">
        <v>10</v>
      </c>
      <c r="E7" s="6" t="s">
        <v>11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  <c r="K7" s="6" t="s">
        <v>17</v>
      </c>
      <c r="L7" s="6" t="s">
        <v>18</v>
      </c>
      <c r="M7" s="7" t="s">
        <v>19</v>
      </c>
      <c r="N7" s="6" t="s">
        <v>74</v>
      </c>
      <c r="O7" s="6" t="s">
        <v>75</v>
      </c>
      <c r="P7" s="6" t="s">
        <v>76</v>
      </c>
    </row>
    <row r="8" spans="1:18" ht="18" customHeight="1" x14ac:dyDescent="0.25">
      <c r="A8" s="32" t="str">
        <f>CONCATENATE(B8,"-",C8)</f>
        <v>2024-01</v>
      </c>
      <c r="B8" s="20">
        <v>2024</v>
      </c>
      <c r="C8" s="25" t="s">
        <v>33</v>
      </c>
      <c r="D8" s="30" t="s">
        <v>22</v>
      </c>
      <c r="E8" s="20" t="s">
        <v>56</v>
      </c>
      <c r="F8" s="27">
        <v>5000</v>
      </c>
      <c r="G8" s="27">
        <f>F8/1.25</f>
        <v>4000</v>
      </c>
      <c r="H8" s="33" t="s">
        <v>100</v>
      </c>
      <c r="I8" s="28"/>
      <c r="J8" s="28"/>
      <c r="K8" s="22" t="s">
        <v>29</v>
      </c>
      <c r="L8" s="28"/>
      <c r="M8" s="31" t="s">
        <v>116</v>
      </c>
      <c r="N8" s="34" t="s">
        <v>102</v>
      </c>
      <c r="O8" s="26">
        <v>3213</v>
      </c>
      <c r="P8" s="26"/>
    </row>
    <row r="9" spans="1:18" ht="18" customHeight="1" x14ac:dyDescent="0.25">
      <c r="A9" s="32" t="str">
        <f t="shared" ref="A9:A33" si="0">CONCATENATE(B9,"-",C9)</f>
        <v>2024-02</v>
      </c>
      <c r="B9" s="20">
        <v>2024</v>
      </c>
      <c r="C9" s="25" t="s">
        <v>34</v>
      </c>
      <c r="D9" s="30" t="s">
        <v>23</v>
      </c>
      <c r="E9" s="20" t="s">
        <v>57</v>
      </c>
      <c r="F9" s="27">
        <v>3800</v>
      </c>
      <c r="G9" s="27">
        <f t="shared" ref="G9:G34" si="1">F9/1.25</f>
        <v>3040</v>
      </c>
      <c r="H9" s="33" t="s">
        <v>100</v>
      </c>
      <c r="I9" s="28"/>
      <c r="J9" s="28"/>
      <c r="K9" s="22" t="s">
        <v>29</v>
      </c>
      <c r="L9" s="28"/>
      <c r="M9" s="31" t="s">
        <v>116</v>
      </c>
      <c r="N9" s="34" t="s">
        <v>102</v>
      </c>
      <c r="O9" s="26">
        <v>3221</v>
      </c>
      <c r="P9" s="26"/>
    </row>
    <row r="10" spans="1:18" ht="18" customHeight="1" x14ac:dyDescent="0.25">
      <c r="A10" s="32" t="str">
        <f t="shared" si="0"/>
        <v>2024-03</v>
      </c>
      <c r="B10" s="20">
        <v>2024</v>
      </c>
      <c r="C10" s="25" t="s">
        <v>35</v>
      </c>
      <c r="D10" s="30" t="s">
        <v>79</v>
      </c>
      <c r="E10" s="20" t="s">
        <v>77</v>
      </c>
      <c r="F10" s="27">
        <v>800</v>
      </c>
      <c r="G10" s="27">
        <f t="shared" si="1"/>
        <v>640</v>
      </c>
      <c r="H10" s="33" t="s">
        <v>100</v>
      </c>
      <c r="I10" s="28"/>
      <c r="J10" s="28"/>
      <c r="K10" s="22" t="s">
        <v>29</v>
      </c>
      <c r="L10" s="28"/>
      <c r="M10" s="31" t="s">
        <v>116</v>
      </c>
      <c r="N10" s="34" t="s">
        <v>102</v>
      </c>
      <c r="O10" s="26">
        <v>3221</v>
      </c>
      <c r="P10" s="26"/>
    </row>
    <row r="11" spans="1:18" ht="18" customHeight="1" x14ac:dyDescent="0.25">
      <c r="A11" s="32" t="str">
        <f t="shared" si="0"/>
        <v>2024-04</v>
      </c>
      <c r="B11" s="20">
        <v>2024</v>
      </c>
      <c r="C11" s="25" t="s">
        <v>36</v>
      </c>
      <c r="D11" s="30" t="s">
        <v>80</v>
      </c>
      <c r="E11" s="20" t="s">
        <v>78</v>
      </c>
      <c r="F11" s="27">
        <v>400</v>
      </c>
      <c r="G11" s="27">
        <f t="shared" si="1"/>
        <v>320</v>
      </c>
      <c r="H11" s="33" t="s">
        <v>100</v>
      </c>
      <c r="I11" s="28"/>
      <c r="J11" s="28"/>
      <c r="K11" s="22" t="s">
        <v>29</v>
      </c>
      <c r="L11" s="28"/>
      <c r="M11" s="31" t="s">
        <v>116</v>
      </c>
      <c r="N11" s="34" t="s">
        <v>102</v>
      </c>
      <c r="O11" s="26">
        <v>3221</v>
      </c>
      <c r="P11" s="26"/>
    </row>
    <row r="12" spans="1:18" ht="18" customHeight="1" x14ac:dyDescent="0.25">
      <c r="A12" s="32" t="str">
        <f t="shared" ref="A12" si="2">CONCATENATE(B12,"-",C12)</f>
        <v>2024-05</v>
      </c>
      <c r="B12" s="20">
        <v>2024</v>
      </c>
      <c r="C12" s="25" t="s">
        <v>37</v>
      </c>
      <c r="D12" s="30" t="s">
        <v>89</v>
      </c>
      <c r="E12" s="20" t="s">
        <v>90</v>
      </c>
      <c r="F12" s="27">
        <v>4000</v>
      </c>
      <c r="G12" s="27">
        <v>3143</v>
      </c>
      <c r="H12" s="33" t="s">
        <v>101</v>
      </c>
      <c r="I12" s="28"/>
      <c r="J12" s="28"/>
      <c r="K12" s="22" t="s">
        <v>30</v>
      </c>
      <c r="L12" s="28"/>
      <c r="M12" s="31" t="s">
        <v>116</v>
      </c>
      <c r="N12" s="34" t="s">
        <v>102</v>
      </c>
      <c r="O12" s="26">
        <v>3223</v>
      </c>
      <c r="P12" s="26"/>
    </row>
    <row r="13" spans="1:18" ht="18" customHeight="1" x14ac:dyDescent="0.25">
      <c r="A13" s="32" t="str">
        <f>CONCATENATE(B13,"-",C13)</f>
        <v>2024-06</v>
      </c>
      <c r="B13" s="20">
        <v>2024</v>
      </c>
      <c r="C13" s="25" t="s">
        <v>38</v>
      </c>
      <c r="D13" s="30" t="s">
        <v>24</v>
      </c>
      <c r="E13" s="20"/>
      <c r="F13" s="27">
        <v>1000</v>
      </c>
      <c r="G13" s="27">
        <f t="shared" si="1"/>
        <v>800</v>
      </c>
      <c r="H13" s="33" t="s">
        <v>100</v>
      </c>
      <c r="I13" s="28"/>
      <c r="J13" s="28"/>
      <c r="K13" s="22" t="s">
        <v>29</v>
      </c>
      <c r="L13" s="28"/>
      <c r="M13" s="31" t="s">
        <v>116</v>
      </c>
      <c r="N13" s="34" t="s">
        <v>102</v>
      </c>
      <c r="O13" s="26">
        <v>3224</v>
      </c>
      <c r="P13" s="26"/>
    </row>
    <row r="14" spans="1:18" ht="18" customHeight="1" x14ac:dyDescent="0.25">
      <c r="A14" s="32" t="str">
        <f t="shared" si="0"/>
        <v>2024-07</v>
      </c>
      <c r="B14" s="20">
        <v>2024</v>
      </c>
      <c r="C14" s="25" t="s">
        <v>39</v>
      </c>
      <c r="D14" s="30" t="s">
        <v>81</v>
      </c>
      <c r="E14" s="20" t="s">
        <v>107</v>
      </c>
      <c r="F14" s="27">
        <v>700</v>
      </c>
      <c r="G14" s="27">
        <v>666</v>
      </c>
      <c r="H14" s="33" t="s">
        <v>100</v>
      </c>
      <c r="I14" s="28"/>
      <c r="J14" s="28"/>
      <c r="K14" s="22" t="s">
        <v>29</v>
      </c>
      <c r="L14" s="28"/>
      <c r="M14" s="31" t="s">
        <v>116</v>
      </c>
      <c r="N14" s="34" t="s">
        <v>102</v>
      </c>
      <c r="O14" s="26">
        <v>3225</v>
      </c>
      <c r="P14" s="26"/>
    </row>
    <row r="15" spans="1:18" ht="18" customHeight="1" x14ac:dyDescent="0.25">
      <c r="A15" s="32" t="str">
        <f t="shared" ref="A15" si="3">CONCATENATE(B15,"-",C15)</f>
        <v>2024-08</v>
      </c>
      <c r="B15" s="20">
        <v>2024</v>
      </c>
      <c r="C15" s="25" t="s">
        <v>40</v>
      </c>
      <c r="D15" s="30" t="s">
        <v>82</v>
      </c>
      <c r="E15" s="20"/>
      <c r="F15" s="27">
        <v>500</v>
      </c>
      <c r="G15" s="27">
        <f t="shared" si="1"/>
        <v>400</v>
      </c>
      <c r="H15" s="33" t="s">
        <v>100</v>
      </c>
      <c r="I15" s="28"/>
      <c r="J15" s="28"/>
      <c r="K15" s="22" t="s">
        <v>29</v>
      </c>
      <c r="L15" s="28"/>
      <c r="M15" s="31" t="s">
        <v>116</v>
      </c>
      <c r="N15" s="34" t="s">
        <v>102</v>
      </c>
      <c r="O15" s="26">
        <v>3225</v>
      </c>
      <c r="P15" s="26"/>
    </row>
    <row r="16" spans="1:18" ht="18" customHeight="1" x14ac:dyDescent="0.25">
      <c r="A16" s="32" t="str">
        <f t="shared" si="0"/>
        <v>2024-09</v>
      </c>
      <c r="B16" s="20">
        <v>2024</v>
      </c>
      <c r="C16" s="29" t="s">
        <v>41</v>
      </c>
      <c r="D16" s="30" t="s">
        <v>83</v>
      </c>
      <c r="E16" s="20" t="s">
        <v>65</v>
      </c>
      <c r="F16" s="27">
        <v>1500</v>
      </c>
      <c r="G16" s="27">
        <f t="shared" si="1"/>
        <v>1200</v>
      </c>
      <c r="H16" s="33" t="s">
        <v>100</v>
      </c>
      <c r="I16" s="28"/>
      <c r="J16" s="28"/>
      <c r="K16" s="22" t="s">
        <v>30</v>
      </c>
      <c r="L16" s="28"/>
      <c r="M16" s="31" t="s">
        <v>116</v>
      </c>
      <c r="N16" s="34" t="s">
        <v>102</v>
      </c>
      <c r="O16" s="26">
        <v>3231</v>
      </c>
      <c r="P16" s="30"/>
    </row>
    <row r="17" spans="1:19" ht="18" customHeight="1" x14ac:dyDescent="0.25">
      <c r="A17" s="32" t="str">
        <f t="shared" ref="A17:A18" si="4">CONCATENATE(B17,"-",C17)</f>
        <v>2024-10</v>
      </c>
      <c r="B17" s="20">
        <v>2024</v>
      </c>
      <c r="C17" s="25" t="s">
        <v>42</v>
      </c>
      <c r="D17" s="30" t="s">
        <v>84</v>
      </c>
      <c r="E17" s="20" t="s">
        <v>109</v>
      </c>
      <c r="F17" s="27">
        <v>1000</v>
      </c>
      <c r="G17" s="27">
        <f t="shared" si="1"/>
        <v>800</v>
      </c>
      <c r="H17" s="33" t="s">
        <v>100</v>
      </c>
      <c r="I17" s="28"/>
      <c r="J17" s="28"/>
      <c r="K17" s="22" t="s">
        <v>30</v>
      </c>
      <c r="L17" s="28"/>
      <c r="M17" s="31" t="s">
        <v>116</v>
      </c>
      <c r="N17" s="34" t="s">
        <v>102</v>
      </c>
      <c r="O17" s="26">
        <v>3231</v>
      </c>
      <c r="P17" s="26"/>
    </row>
    <row r="18" spans="1:19" ht="18" customHeight="1" x14ac:dyDescent="0.25">
      <c r="A18" s="32" t="str">
        <f t="shared" si="4"/>
        <v>2024-11</v>
      </c>
      <c r="B18" s="20">
        <v>2024</v>
      </c>
      <c r="C18" s="25" t="s">
        <v>43</v>
      </c>
      <c r="D18" s="30" t="s">
        <v>85</v>
      </c>
      <c r="E18" s="20" t="s">
        <v>108</v>
      </c>
      <c r="F18" s="27">
        <v>500</v>
      </c>
      <c r="G18" s="27">
        <f t="shared" si="1"/>
        <v>400</v>
      </c>
      <c r="H18" s="33" t="s">
        <v>100</v>
      </c>
      <c r="I18" s="28"/>
      <c r="J18" s="28"/>
      <c r="K18" s="22" t="s">
        <v>111</v>
      </c>
      <c r="L18" s="28"/>
      <c r="M18" s="31" t="s">
        <v>116</v>
      </c>
      <c r="N18" s="34" t="s">
        <v>102</v>
      </c>
      <c r="O18" s="26">
        <v>3231</v>
      </c>
      <c r="P18" s="26"/>
    </row>
    <row r="19" spans="1:19" ht="18" customHeight="1" x14ac:dyDescent="0.25">
      <c r="A19" s="32" t="str">
        <f t="shared" si="0"/>
        <v>2024-12</v>
      </c>
      <c r="B19" s="20">
        <v>2024</v>
      </c>
      <c r="C19" s="25" t="s">
        <v>44</v>
      </c>
      <c r="D19" s="30" t="s">
        <v>86</v>
      </c>
      <c r="E19" s="20" t="s">
        <v>114</v>
      </c>
      <c r="F19" s="27">
        <v>200</v>
      </c>
      <c r="G19" s="27">
        <f t="shared" si="1"/>
        <v>160</v>
      </c>
      <c r="H19" s="33" t="s">
        <v>100</v>
      </c>
      <c r="I19" s="28"/>
      <c r="J19" s="28"/>
      <c r="K19" s="22" t="s">
        <v>29</v>
      </c>
      <c r="L19" s="28"/>
      <c r="M19" s="31" t="s">
        <v>116</v>
      </c>
      <c r="N19" s="34" t="s">
        <v>102</v>
      </c>
      <c r="O19" s="26">
        <v>3232</v>
      </c>
      <c r="P19" s="26"/>
      <c r="S19" s="1" t="s">
        <v>103</v>
      </c>
    </row>
    <row r="20" spans="1:19" ht="18" customHeight="1" x14ac:dyDescent="0.25">
      <c r="A20" s="32" t="str">
        <f t="shared" ref="A20" si="5">CONCATENATE(B20,"-",C20)</f>
        <v>2024-13</v>
      </c>
      <c r="B20" s="20">
        <v>2024</v>
      </c>
      <c r="C20" s="25" t="s">
        <v>45</v>
      </c>
      <c r="D20" s="30" t="s">
        <v>87</v>
      </c>
      <c r="E20" s="20" t="s">
        <v>114</v>
      </c>
      <c r="F20" s="27">
        <v>800</v>
      </c>
      <c r="G20" s="27">
        <f t="shared" si="1"/>
        <v>640</v>
      </c>
      <c r="H20" s="33" t="s">
        <v>100</v>
      </c>
      <c r="I20" s="28"/>
      <c r="J20" s="28"/>
      <c r="K20" s="22" t="s">
        <v>29</v>
      </c>
      <c r="L20" s="28"/>
      <c r="M20" s="31" t="s">
        <v>116</v>
      </c>
      <c r="N20" s="34" t="s">
        <v>102</v>
      </c>
      <c r="O20" s="26">
        <v>3232</v>
      </c>
      <c r="P20" s="26"/>
    </row>
    <row r="21" spans="1:19" ht="18" customHeight="1" x14ac:dyDescent="0.25">
      <c r="A21" s="32" t="str">
        <f t="shared" ref="A21:A22" si="6">CONCATENATE(B21,"-",C21)</f>
        <v>2024-14</v>
      </c>
      <c r="B21" s="20">
        <v>2024</v>
      </c>
      <c r="C21" s="25" t="s">
        <v>46</v>
      </c>
      <c r="D21" s="30" t="s">
        <v>88</v>
      </c>
      <c r="E21" s="20" t="s">
        <v>106</v>
      </c>
      <c r="F21" s="27">
        <v>1000</v>
      </c>
      <c r="G21" s="27">
        <f t="shared" si="1"/>
        <v>800</v>
      </c>
      <c r="H21" s="33" t="s">
        <v>100</v>
      </c>
      <c r="I21" s="28"/>
      <c r="J21" s="28"/>
      <c r="K21" s="22" t="s">
        <v>29</v>
      </c>
      <c r="L21" s="28"/>
      <c r="M21" s="31" t="s">
        <v>116</v>
      </c>
      <c r="N21" s="34" t="s">
        <v>102</v>
      </c>
      <c r="O21" s="26">
        <v>3232</v>
      </c>
      <c r="P21" s="26"/>
    </row>
    <row r="22" spans="1:19" ht="18" customHeight="1" x14ac:dyDescent="0.25">
      <c r="A22" s="32" t="str">
        <f t="shared" si="6"/>
        <v>2024-15</v>
      </c>
      <c r="B22" s="20">
        <v>2024</v>
      </c>
      <c r="C22" s="25" t="s">
        <v>47</v>
      </c>
      <c r="D22" s="30" t="s">
        <v>104</v>
      </c>
      <c r="E22" s="20" t="s">
        <v>110</v>
      </c>
      <c r="F22" s="27">
        <v>1000</v>
      </c>
      <c r="G22" s="27">
        <f t="shared" si="1"/>
        <v>800</v>
      </c>
      <c r="H22" s="33" t="s">
        <v>100</v>
      </c>
      <c r="I22" s="28"/>
      <c r="J22" s="28"/>
      <c r="K22" s="22" t="s">
        <v>29</v>
      </c>
      <c r="L22" s="28"/>
      <c r="M22" s="31" t="s">
        <v>116</v>
      </c>
      <c r="N22" s="34" t="s">
        <v>102</v>
      </c>
      <c r="O22" s="26">
        <v>3232</v>
      </c>
      <c r="P22" s="26"/>
    </row>
    <row r="23" spans="1:19" ht="18" customHeight="1" x14ac:dyDescent="0.25">
      <c r="A23" s="32" t="str">
        <f t="shared" si="0"/>
        <v>2024-16</v>
      </c>
      <c r="B23" s="20">
        <v>2024</v>
      </c>
      <c r="C23" s="25" t="s">
        <v>48</v>
      </c>
      <c r="D23" s="30" t="s">
        <v>91</v>
      </c>
      <c r="E23" s="20" t="s">
        <v>61</v>
      </c>
      <c r="F23" s="27">
        <v>1500</v>
      </c>
      <c r="G23" s="27">
        <f t="shared" si="1"/>
        <v>1200</v>
      </c>
      <c r="H23" s="33" t="s">
        <v>100</v>
      </c>
      <c r="I23" s="28"/>
      <c r="J23" s="28"/>
      <c r="K23" s="22" t="s">
        <v>29</v>
      </c>
      <c r="L23" s="28"/>
      <c r="M23" s="31" t="s">
        <v>116</v>
      </c>
      <c r="N23" s="34" t="s">
        <v>102</v>
      </c>
      <c r="O23" s="26">
        <v>3233</v>
      </c>
      <c r="P23" s="26"/>
    </row>
    <row r="24" spans="1:19" ht="18" customHeight="1" x14ac:dyDescent="0.25">
      <c r="A24" s="32" t="str">
        <f t="shared" ref="A24" si="7">CONCATENATE(B24,"-",C24)</f>
        <v>2024-17</v>
      </c>
      <c r="B24" s="20">
        <v>2024</v>
      </c>
      <c r="C24" s="25" t="s">
        <v>49</v>
      </c>
      <c r="D24" s="30" t="s">
        <v>92</v>
      </c>
      <c r="E24" s="20" t="s">
        <v>61</v>
      </c>
      <c r="F24" s="27">
        <v>500</v>
      </c>
      <c r="G24" s="27">
        <f t="shared" si="1"/>
        <v>400</v>
      </c>
      <c r="H24" s="33" t="s">
        <v>100</v>
      </c>
      <c r="I24" s="28"/>
      <c r="J24" s="28"/>
      <c r="K24" s="22" t="s">
        <v>29</v>
      </c>
      <c r="L24" s="28"/>
      <c r="M24" s="31" t="s">
        <v>116</v>
      </c>
      <c r="N24" s="34" t="s">
        <v>102</v>
      </c>
      <c r="O24" s="26">
        <v>3233</v>
      </c>
      <c r="P24" s="26"/>
    </row>
    <row r="25" spans="1:19" ht="18" customHeight="1" x14ac:dyDescent="0.25">
      <c r="A25" s="32" t="str">
        <f t="shared" si="0"/>
        <v>2024-18</v>
      </c>
      <c r="B25" s="20">
        <v>2024</v>
      </c>
      <c r="C25" s="25" t="s">
        <v>50</v>
      </c>
      <c r="D25" s="30" t="s">
        <v>67</v>
      </c>
      <c r="E25" s="20" t="s">
        <v>69</v>
      </c>
      <c r="F25" s="27">
        <v>500</v>
      </c>
      <c r="G25" s="27">
        <f t="shared" si="1"/>
        <v>400</v>
      </c>
      <c r="H25" s="33" t="s">
        <v>100</v>
      </c>
      <c r="I25" s="28"/>
      <c r="J25" s="28"/>
      <c r="K25" s="22" t="s">
        <v>29</v>
      </c>
      <c r="L25" s="28"/>
      <c r="M25" s="31" t="s">
        <v>116</v>
      </c>
      <c r="N25" s="34" t="s">
        <v>102</v>
      </c>
      <c r="O25" s="26">
        <v>3236</v>
      </c>
      <c r="P25" s="26"/>
    </row>
    <row r="26" spans="1:19" ht="18" customHeight="1" x14ac:dyDescent="0.25">
      <c r="A26" s="32" t="str">
        <f t="shared" si="0"/>
        <v>2024-19</v>
      </c>
      <c r="B26" s="20">
        <v>2024</v>
      </c>
      <c r="C26" s="25" t="s">
        <v>51</v>
      </c>
      <c r="D26" s="30" t="s">
        <v>95</v>
      </c>
      <c r="E26" s="20" t="s">
        <v>60</v>
      </c>
      <c r="F26" s="27">
        <v>3600</v>
      </c>
      <c r="G26" s="27">
        <v>2600</v>
      </c>
      <c r="H26" s="33" t="s">
        <v>100</v>
      </c>
      <c r="I26" s="28"/>
      <c r="J26" s="28"/>
      <c r="K26" s="22" t="s">
        <v>30</v>
      </c>
      <c r="L26" s="28"/>
      <c r="M26" s="31" t="s">
        <v>116</v>
      </c>
      <c r="N26" s="34" t="s">
        <v>102</v>
      </c>
      <c r="O26" s="26">
        <v>3237</v>
      </c>
      <c r="P26" s="26"/>
    </row>
    <row r="27" spans="1:19" ht="18" customHeight="1" x14ac:dyDescent="0.25">
      <c r="A27" s="32" t="str">
        <f t="shared" ref="A27:A28" si="8">CONCATENATE(B27,"-",C27)</f>
        <v>2024-20</v>
      </c>
      <c r="B27" s="20">
        <v>2024</v>
      </c>
      <c r="C27" s="25" t="s">
        <v>52</v>
      </c>
      <c r="D27" s="30" t="s">
        <v>96</v>
      </c>
      <c r="E27" s="20" t="s">
        <v>105</v>
      </c>
      <c r="F27" s="27">
        <v>7500</v>
      </c>
      <c r="G27" s="27">
        <f t="shared" si="1"/>
        <v>6000</v>
      </c>
      <c r="H27" s="33" t="s">
        <v>100</v>
      </c>
      <c r="I27" s="28"/>
      <c r="J27" s="28"/>
      <c r="K27" s="22" t="s">
        <v>30</v>
      </c>
      <c r="L27" s="28"/>
      <c r="M27" s="31" t="s">
        <v>116</v>
      </c>
      <c r="N27" s="34" t="s">
        <v>102</v>
      </c>
      <c r="O27" s="26">
        <v>3237</v>
      </c>
      <c r="P27" s="26"/>
    </row>
    <row r="28" spans="1:19" ht="17.25" customHeight="1" x14ac:dyDescent="0.25">
      <c r="A28" s="32" t="str">
        <f t="shared" si="8"/>
        <v>2024-21</v>
      </c>
      <c r="B28" s="20">
        <v>2024</v>
      </c>
      <c r="C28" s="25" t="s">
        <v>53</v>
      </c>
      <c r="D28" s="30" t="s">
        <v>112</v>
      </c>
      <c r="E28" s="20" t="s">
        <v>113</v>
      </c>
      <c r="F28" s="27">
        <v>900</v>
      </c>
      <c r="G28" s="27">
        <f t="shared" si="1"/>
        <v>720</v>
      </c>
      <c r="H28" s="33" t="s">
        <v>100</v>
      </c>
      <c r="I28" s="28"/>
      <c r="J28" s="28"/>
      <c r="K28" s="22" t="s">
        <v>29</v>
      </c>
      <c r="L28" s="28"/>
      <c r="M28" s="31" t="s">
        <v>116</v>
      </c>
      <c r="N28" s="34" t="s">
        <v>102</v>
      </c>
      <c r="O28" s="26">
        <v>3237</v>
      </c>
      <c r="P28" s="26"/>
    </row>
    <row r="29" spans="1:19" ht="18" customHeight="1" x14ac:dyDescent="0.25">
      <c r="A29" s="32" t="str">
        <f t="shared" si="0"/>
        <v>2024-22</v>
      </c>
      <c r="B29" s="20">
        <v>2024</v>
      </c>
      <c r="C29" s="25" t="s">
        <v>54</v>
      </c>
      <c r="D29" s="30" t="s">
        <v>25</v>
      </c>
      <c r="E29" s="20" t="s">
        <v>58</v>
      </c>
      <c r="F29" s="27">
        <v>5300</v>
      </c>
      <c r="G29" s="27">
        <f t="shared" si="1"/>
        <v>4240</v>
      </c>
      <c r="H29" s="33" t="s">
        <v>100</v>
      </c>
      <c r="I29" s="28"/>
      <c r="J29" s="28"/>
      <c r="K29" s="22" t="s">
        <v>30</v>
      </c>
      <c r="L29" s="28"/>
      <c r="M29" s="31" t="s">
        <v>116</v>
      </c>
      <c r="N29" s="34" t="s">
        <v>102</v>
      </c>
      <c r="O29" s="26">
        <v>3238</v>
      </c>
      <c r="P29" s="26"/>
    </row>
    <row r="30" spans="1:19" ht="18" customHeight="1" x14ac:dyDescent="0.25">
      <c r="A30" s="32" t="str">
        <f t="shared" si="0"/>
        <v>2024-23</v>
      </c>
      <c r="B30" s="20">
        <v>2024</v>
      </c>
      <c r="C30" s="25" t="s">
        <v>93</v>
      </c>
      <c r="D30" s="30" t="s">
        <v>68</v>
      </c>
      <c r="E30" s="20" t="s">
        <v>59</v>
      </c>
      <c r="F30" s="27">
        <v>7000</v>
      </c>
      <c r="G30" s="27">
        <f t="shared" si="1"/>
        <v>5600</v>
      </c>
      <c r="H30" s="33" t="s">
        <v>100</v>
      </c>
      <c r="I30" s="28"/>
      <c r="J30" s="28"/>
      <c r="K30" s="22" t="s">
        <v>30</v>
      </c>
      <c r="L30" s="28"/>
      <c r="M30" s="31" t="s">
        <v>116</v>
      </c>
      <c r="N30" s="34" t="s">
        <v>102</v>
      </c>
      <c r="O30" s="26">
        <v>3239</v>
      </c>
      <c r="P30" s="26"/>
    </row>
    <row r="31" spans="1:19" ht="18" customHeight="1" x14ac:dyDescent="0.25">
      <c r="A31" s="32" t="str">
        <f t="shared" si="0"/>
        <v>2024-24</v>
      </c>
      <c r="B31" s="20">
        <v>2024</v>
      </c>
      <c r="C31" s="25" t="s">
        <v>94</v>
      </c>
      <c r="D31" s="30" t="s">
        <v>26</v>
      </c>
      <c r="E31" s="20" t="s">
        <v>66</v>
      </c>
      <c r="F31" s="27">
        <v>900</v>
      </c>
      <c r="G31" s="27">
        <f t="shared" si="1"/>
        <v>720</v>
      </c>
      <c r="H31" s="33" t="s">
        <v>100</v>
      </c>
      <c r="I31" s="28"/>
      <c r="J31" s="28"/>
      <c r="K31" s="22" t="s">
        <v>29</v>
      </c>
      <c r="L31" s="28"/>
      <c r="M31" s="31" t="s">
        <v>116</v>
      </c>
      <c r="N31" s="34" t="s">
        <v>102</v>
      </c>
      <c r="O31" s="26">
        <v>3292</v>
      </c>
      <c r="P31" s="26"/>
    </row>
    <row r="32" spans="1:19" ht="18" customHeight="1" x14ac:dyDescent="0.25">
      <c r="A32" s="32" t="str">
        <f t="shared" si="0"/>
        <v>2024-25</v>
      </c>
      <c r="B32" s="20">
        <v>2024</v>
      </c>
      <c r="C32" s="25" t="s">
        <v>97</v>
      </c>
      <c r="D32" s="30" t="s">
        <v>55</v>
      </c>
      <c r="E32" s="20" t="s">
        <v>62</v>
      </c>
      <c r="F32" s="27">
        <v>1300</v>
      </c>
      <c r="G32" s="27">
        <f t="shared" si="1"/>
        <v>1040</v>
      </c>
      <c r="H32" s="33" t="s">
        <v>100</v>
      </c>
      <c r="I32" s="28"/>
      <c r="J32" s="28"/>
      <c r="K32" s="22" t="s">
        <v>29</v>
      </c>
      <c r="L32" s="28"/>
      <c r="M32" s="31" t="s">
        <v>116</v>
      </c>
      <c r="N32" s="34" t="s">
        <v>102</v>
      </c>
      <c r="O32" s="26">
        <v>3293</v>
      </c>
      <c r="P32" s="26"/>
    </row>
    <row r="33" spans="1:16" ht="18" customHeight="1" x14ac:dyDescent="0.25">
      <c r="A33" s="32" t="str">
        <f t="shared" si="0"/>
        <v>2024-26</v>
      </c>
      <c r="B33" s="20">
        <v>2024</v>
      </c>
      <c r="C33" s="25" t="s">
        <v>98</v>
      </c>
      <c r="D33" s="30" t="s">
        <v>27</v>
      </c>
      <c r="E33" s="20" t="s">
        <v>63</v>
      </c>
      <c r="F33" s="27">
        <v>6000</v>
      </c>
      <c r="G33" s="27">
        <f t="shared" si="1"/>
        <v>4800</v>
      </c>
      <c r="H33" s="33" t="s">
        <v>100</v>
      </c>
      <c r="I33" s="28"/>
      <c r="J33" s="28"/>
      <c r="K33" s="22" t="s">
        <v>29</v>
      </c>
      <c r="L33" s="28"/>
      <c r="M33" s="31" t="s">
        <v>116</v>
      </c>
      <c r="N33" s="34" t="s">
        <v>102</v>
      </c>
      <c r="O33" s="26">
        <v>4221</v>
      </c>
      <c r="P33" s="26"/>
    </row>
    <row r="34" spans="1:16" ht="18" customHeight="1" thickBot="1" x14ac:dyDescent="0.3">
      <c r="A34" s="32" t="str">
        <f t="shared" ref="A34" si="9">CONCATENATE(B34,"-",C34)</f>
        <v>2024-27</v>
      </c>
      <c r="B34" s="20">
        <v>2024</v>
      </c>
      <c r="C34" s="25" t="s">
        <v>99</v>
      </c>
      <c r="D34" s="30" t="s">
        <v>28</v>
      </c>
      <c r="E34" s="20" t="s">
        <v>64</v>
      </c>
      <c r="F34" s="27">
        <v>2000</v>
      </c>
      <c r="G34" s="27">
        <f t="shared" si="1"/>
        <v>1600</v>
      </c>
      <c r="H34" s="33" t="s">
        <v>100</v>
      </c>
      <c r="I34" s="28"/>
      <c r="J34" s="28"/>
      <c r="K34" s="22" t="s">
        <v>29</v>
      </c>
      <c r="L34" s="28"/>
      <c r="M34" s="31" t="s">
        <v>116</v>
      </c>
      <c r="N34" s="34" t="s">
        <v>102</v>
      </c>
      <c r="O34" s="26">
        <v>4262</v>
      </c>
      <c r="P34" s="26"/>
    </row>
    <row r="35" spans="1:16" ht="18" hidden="1" customHeight="1" x14ac:dyDescent="0.25">
      <c r="A35" s="19"/>
      <c r="B35" s="19">
        <v>2021</v>
      </c>
      <c r="C35" s="21" t="s">
        <v>47</v>
      </c>
      <c r="D35" s="16"/>
      <c r="E35" s="20"/>
      <c r="F35" s="17"/>
      <c r="G35" s="17"/>
      <c r="H35" s="18"/>
      <c r="I35" s="18"/>
      <c r="J35" s="18"/>
      <c r="K35" s="18"/>
      <c r="L35" s="18"/>
      <c r="M35" s="16"/>
      <c r="N35" s="20"/>
      <c r="O35" s="16"/>
      <c r="P35" s="16"/>
    </row>
    <row r="36" spans="1:16" ht="18" hidden="1" customHeight="1" x14ac:dyDescent="0.25">
      <c r="A36" s="19"/>
      <c r="B36" s="19">
        <v>2021</v>
      </c>
      <c r="C36" s="21" t="s">
        <v>48</v>
      </c>
      <c r="D36" s="16"/>
      <c r="E36" s="20"/>
      <c r="F36" s="17"/>
      <c r="G36" s="17"/>
      <c r="H36" s="18"/>
      <c r="I36" s="18"/>
      <c r="J36" s="18"/>
      <c r="K36" s="18"/>
      <c r="L36" s="18"/>
      <c r="M36" s="16"/>
      <c r="N36" s="20"/>
      <c r="O36" s="16"/>
      <c r="P36" s="16"/>
    </row>
    <row r="37" spans="1:16" ht="18" hidden="1" customHeight="1" x14ac:dyDescent="0.25">
      <c r="A37" s="19"/>
      <c r="B37" s="19">
        <v>2021</v>
      </c>
      <c r="C37" s="21" t="s">
        <v>49</v>
      </c>
      <c r="D37" s="16"/>
      <c r="E37" s="20"/>
      <c r="F37" s="17"/>
      <c r="G37" s="17"/>
      <c r="H37" s="18"/>
      <c r="I37" s="18"/>
      <c r="J37" s="18"/>
      <c r="K37" s="18"/>
      <c r="L37" s="18"/>
      <c r="M37" s="16"/>
      <c r="N37" s="20"/>
      <c r="O37" s="16"/>
      <c r="P37" s="16"/>
    </row>
    <row r="38" spans="1:16" ht="18" hidden="1" customHeight="1" x14ac:dyDescent="0.25">
      <c r="A38" s="19"/>
      <c r="B38" s="19">
        <v>2021</v>
      </c>
      <c r="C38" s="21" t="s">
        <v>50</v>
      </c>
      <c r="D38" s="16"/>
      <c r="E38" s="20"/>
      <c r="F38" s="17"/>
      <c r="G38" s="17"/>
      <c r="H38" s="18"/>
      <c r="I38" s="18"/>
      <c r="J38" s="18"/>
      <c r="K38" s="18"/>
      <c r="L38" s="18"/>
      <c r="M38" s="16"/>
      <c r="N38" s="20"/>
      <c r="O38" s="16"/>
      <c r="P38" s="16"/>
    </row>
    <row r="39" spans="1:16" ht="18" hidden="1" customHeight="1" x14ac:dyDescent="0.25">
      <c r="A39" s="19"/>
      <c r="B39" s="19">
        <v>2021</v>
      </c>
      <c r="C39" s="21" t="s">
        <v>51</v>
      </c>
      <c r="D39" s="16"/>
      <c r="E39" s="20"/>
      <c r="F39" s="17"/>
      <c r="G39" s="17"/>
      <c r="H39" s="18"/>
      <c r="I39" s="18"/>
      <c r="J39" s="18"/>
      <c r="K39" s="18"/>
      <c r="L39" s="18"/>
      <c r="M39" s="16"/>
      <c r="N39" s="20"/>
      <c r="O39" s="16"/>
      <c r="P39" s="16"/>
    </row>
    <row r="40" spans="1:16" ht="18" hidden="1" customHeight="1" x14ac:dyDescent="0.25">
      <c r="A40" s="19"/>
      <c r="B40" s="19">
        <v>2021</v>
      </c>
      <c r="C40" s="21" t="s">
        <v>52</v>
      </c>
      <c r="D40" s="16"/>
      <c r="E40" s="20"/>
      <c r="F40" s="17"/>
      <c r="G40" s="17"/>
      <c r="H40" s="18"/>
      <c r="I40" s="18"/>
      <c r="J40" s="18"/>
      <c r="K40" s="18"/>
      <c r="L40" s="18"/>
      <c r="M40" s="16"/>
      <c r="N40" s="20"/>
      <c r="O40" s="16"/>
      <c r="P40" s="16"/>
    </row>
    <row r="41" spans="1:16" ht="18" hidden="1" customHeight="1" x14ac:dyDescent="0.25">
      <c r="A41" s="19"/>
      <c r="B41" s="19">
        <v>2021</v>
      </c>
      <c r="C41" s="21" t="s">
        <v>53</v>
      </c>
      <c r="D41" s="16"/>
      <c r="E41" s="20"/>
      <c r="F41" s="17"/>
      <c r="G41" s="17"/>
      <c r="H41" s="18"/>
      <c r="I41" s="18"/>
      <c r="J41" s="18"/>
      <c r="K41" s="18"/>
      <c r="L41" s="18"/>
      <c r="M41" s="16"/>
      <c r="N41" s="20"/>
      <c r="O41" s="16"/>
      <c r="P41" s="16"/>
    </row>
    <row r="42" spans="1:16" ht="18" hidden="1" customHeight="1" thickBot="1" x14ac:dyDescent="0.3">
      <c r="A42" s="19"/>
      <c r="B42" s="19">
        <v>2021</v>
      </c>
      <c r="C42" s="21" t="s">
        <v>54</v>
      </c>
      <c r="D42" s="16"/>
      <c r="E42" s="20"/>
      <c r="F42" s="17"/>
      <c r="G42" s="17"/>
      <c r="H42" s="18"/>
      <c r="I42" s="18"/>
      <c r="J42" s="18"/>
      <c r="K42" s="18"/>
      <c r="L42" s="18"/>
      <c r="M42" s="16"/>
      <c r="N42" s="20"/>
      <c r="O42" s="16"/>
      <c r="P42" s="16"/>
    </row>
    <row r="43" spans="1:16" ht="39.950000000000003" customHeight="1" thickBot="1" x14ac:dyDescent="0.3">
      <c r="A43" s="12"/>
      <c r="B43" s="12"/>
      <c r="C43" s="12"/>
      <c r="D43" s="14" t="s">
        <v>21</v>
      </c>
      <c r="E43" s="12"/>
      <c r="F43" s="13">
        <f>SUM(F8:F42)</f>
        <v>59200</v>
      </c>
      <c r="G43" s="13">
        <f>SUM(G8:G42)</f>
        <v>47129</v>
      </c>
      <c r="H43" s="14"/>
      <c r="I43" s="14"/>
      <c r="J43" s="14"/>
      <c r="K43" s="14"/>
      <c r="L43" s="14"/>
      <c r="M43" s="12"/>
      <c r="N43" s="15"/>
      <c r="O43" s="12"/>
      <c r="P43" s="12"/>
    </row>
    <row r="44" spans="1:16" ht="18" customHeight="1" x14ac:dyDescent="0.25">
      <c r="F44" s="8"/>
      <c r="G44" s="8"/>
    </row>
    <row r="45" spans="1:16" ht="18" customHeight="1" x14ac:dyDescent="0.25">
      <c r="F45" s="8"/>
      <c r="G45" s="8"/>
    </row>
    <row r="46" spans="1:16" ht="18" customHeight="1" x14ac:dyDescent="0.25">
      <c r="F46" s="8"/>
      <c r="G46" s="8"/>
    </row>
    <row r="47" spans="1:16" ht="18" customHeight="1" x14ac:dyDescent="0.25">
      <c r="F47" s="8"/>
      <c r="G47" s="8"/>
    </row>
    <row r="48" spans="1:16" ht="18" customHeight="1" x14ac:dyDescent="0.25">
      <c r="F48" s="8"/>
      <c r="G48" s="8"/>
    </row>
    <row r="49" ht="18" customHeight="1" x14ac:dyDescent="0.25"/>
    <row r="50" ht="18" customHeight="1" x14ac:dyDescent="0.25"/>
    <row r="51" ht="18" customHeight="1" x14ac:dyDescent="0.25"/>
    <row r="52" ht="18" customHeight="1" x14ac:dyDescent="0.25"/>
    <row r="53" ht="18" customHeight="1" x14ac:dyDescent="0.25"/>
  </sheetData>
  <mergeCells count="4">
    <mergeCell ref="A3:P3"/>
    <mergeCell ref="A4:P4"/>
    <mergeCell ref="A2:P2"/>
    <mergeCell ref="A1:P1"/>
  </mergeCells>
  <pageMargins left="0.51181102362204722" right="0.31496062992125984" top="0.74803149606299213" bottom="0.74803149606299213" header="0.31496062992125984" footer="0.31496062992125984"/>
  <pageSetup paperSize="9" scale="70" orientation="landscape" r:id="rId1"/>
  <headerFooter>
    <oddHeader xml:space="preserve">&amp;L&amp;"-,Podebljano"&amp;9&amp;K04-049CENTAR ZA PRUŽANJE USLUGA U ZAJEDNICI
SAVJETOVALIŠTE LUKA-RITZ-ZAGREB
Ulica Kneza Ljudevita Posavskog 48
</oddHeader>
    <oddFooter>&amp;C&amp;9&amp;K04-049&amp;P/&amp;N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1"/>
  <sheetViews>
    <sheetView showGridLines="0" topLeftCell="A21" workbookViewId="0">
      <selection activeCell="P37" sqref="P37"/>
    </sheetView>
  </sheetViews>
  <sheetFormatPr defaultRowHeight="12.75" x14ac:dyDescent="0.2"/>
  <cols>
    <col min="1" max="1" width="12.7109375" style="36" customWidth="1"/>
    <col min="2" max="2" width="13.85546875" style="36" customWidth="1"/>
    <col min="3" max="3" width="13.7109375" style="36" customWidth="1"/>
    <col min="4" max="5" width="5.28515625" style="36" customWidth="1"/>
    <col min="6" max="6" width="47.140625" style="36" customWidth="1"/>
    <col min="7" max="7" width="10.5703125" style="36" customWidth="1"/>
    <col min="8" max="8" width="13.5703125" style="36" customWidth="1"/>
    <col min="9" max="9" width="6.85546875" style="36" customWidth="1"/>
    <col min="10" max="10" width="6.5703125" style="36" customWidth="1"/>
    <col min="11" max="11" width="1.28515625" style="36" customWidth="1"/>
    <col min="12" max="12" width="10.7109375" style="36" customWidth="1"/>
    <col min="13" max="13" width="1.28515625" style="36" customWidth="1"/>
    <col min="14" max="14" width="0" style="36" hidden="1" customWidth="1"/>
    <col min="15" max="256" width="9.140625" style="36"/>
    <col min="257" max="257" width="12.7109375" style="36" customWidth="1"/>
    <col min="258" max="258" width="13.85546875" style="36" customWidth="1"/>
    <col min="259" max="259" width="13.7109375" style="36" customWidth="1"/>
    <col min="260" max="261" width="5.28515625" style="36" customWidth="1"/>
    <col min="262" max="262" width="47.140625" style="36" customWidth="1"/>
    <col min="263" max="263" width="10.5703125" style="36" customWidth="1"/>
    <col min="264" max="264" width="13.5703125" style="36" customWidth="1"/>
    <col min="265" max="265" width="6.85546875" style="36" customWidth="1"/>
    <col min="266" max="266" width="6.5703125" style="36" customWidth="1"/>
    <col min="267" max="267" width="1.28515625" style="36" customWidth="1"/>
    <col min="268" max="268" width="10.7109375" style="36" customWidth="1"/>
    <col min="269" max="269" width="1.28515625" style="36" customWidth="1"/>
    <col min="270" max="270" width="0" style="36" hidden="1" customWidth="1"/>
    <col min="271" max="512" width="9.140625" style="36"/>
    <col min="513" max="513" width="12.7109375" style="36" customWidth="1"/>
    <col min="514" max="514" width="13.85546875" style="36" customWidth="1"/>
    <col min="515" max="515" width="13.7109375" style="36" customWidth="1"/>
    <col min="516" max="517" width="5.28515625" style="36" customWidth="1"/>
    <col min="518" max="518" width="47.140625" style="36" customWidth="1"/>
    <col min="519" max="519" width="10.5703125" style="36" customWidth="1"/>
    <col min="520" max="520" width="13.5703125" style="36" customWidth="1"/>
    <col min="521" max="521" width="6.85546875" style="36" customWidth="1"/>
    <col min="522" max="522" width="6.5703125" style="36" customWidth="1"/>
    <col min="523" max="523" width="1.28515625" style="36" customWidth="1"/>
    <col min="524" max="524" width="10.7109375" style="36" customWidth="1"/>
    <col min="525" max="525" width="1.28515625" style="36" customWidth="1"/>
    <col min="526" max="526" width="0" style="36" hidden="1" customWidth="1"/>
    <col min="527" max="768" width="9.140625" style="36"/>
    <col min="769" max="769" width="12.7109375" style="36" customWidth="1"/>
    <col min="770" max="770" width="13.85546875" style="36" customWidth="1"/>
    <col min="771" max="771" width="13.7109375" style="36" customWidth="1"/>
    <col min="772" max="773" width="5.28515625" style="36" customWidth="1"/>
    <col min="774" max="774" width="47.140625" style="36" customWidth="1"/>
    <col min="775" max="775" width="10.5703125" style="36" customWidth="1"/>
    <col min="776" max="776" width="13.5703125" style="36" customWidth="1"/>
    <col min="777" max="777" width="6.85546875" style="36" customWidth="1"/>
    <col min="778" max="778" width="6.5703125" style="36" customWidth="1"/>
    <col min="779" max="779" width="1.28515625" style="36" customWidth="1"/>
    <col min="780" max="780" width="10.7109375" style="36" customWidth="1"/>
    <col min="781" max="781" width="1.28515625" style="36" customWidth="1"/>
    <col min="782" max="782" width="0" style="36" hidden="1" customWidth="1"/>
    <col min="783" max="1024" width="9.140625" style="36"/>
    <col min="1025" max="1025" width="12.7109375" style="36" customWidth="1"/>
    <col min="1026" max="1026" width="13.85546875" style="36" customWidth="1"/>
    <col min="1027" max="1027" width="13.7109375" style="36" customWidth="1"/>
    <col min="1028" max="1029" width="5.28515625" style="36" customWidth="1"/>
    <col min="1030" max="1030" width="47.140625" style="36" customWidth="1"/>
    <col min="1031" max="1031" width="10.5703125" style="36" customWidth="1"/>
    <col min="1032" max="1032" width="13.5703125" style="36" customWidth="1"/>
    <col min="1033" max="1033" width="6.85546875" style="36" customWidth="1"/>
    <col min="1034" max="1034" width="6.5703125" style="36" customWidth="1"/>
    <col min="1035" max="1035" width="1.28515625" style="36" customWidth="1"/>
    <col min="1036" max="1036" width="10.7109375" style="36" customWidth="1"/>
    <col min="1037" max="1037" width="1.28515625" style="36" customWidth="1"/>
    <col min="1038" max="1038" width="0" style="36" hidden="1" customWidth="1"/>
    <col min="1039" max="1280" width="9.140625" style="36"/>
    <col min="1281" max="1281" width="12.7109375" style="36" customWidth="1"/>
    <col min="1282" max="1282" width="13.85546875" style="36" customWidth="1"/>
    <col min="1283" max="1283" width="13.7109375" style="36" customWidth="1"/>
    <col min="1284" max="1285" width="5.28515625" style="36" customWidth="1"/>
    <col min="1286" max="1286" width="47.140625" style="36" customWidth="1"/>
    <col min="1287" max="1287" width="10.5703125" style="36" customWidth="1"/>
    <col min="1288" max="1288" width="13.5703125" style="36" customWidth="1"/>
    <col min="1289" max="1289" width="6.85546875" style="36" customWidth="1"/>
    <col min="1290" max="1290" width="6.5703125" style="36" customWidth="1"/>
    <col min="1291" max="1291" width="1.28515625" style="36" customWidth="1"/>
    <col min="1292" max="1292" width="10.7109375" style="36" customWidth="1"/>
    <col min="1293" max="1293" width="1.28515625" style="36" customWidth="1"/>
    <col min="1294" max="1294" width="0" style="36" hidden="1" customWidth="1"/>
    <col min="1295" max="1536" width="9.140625" style="36"/>
    <col min="1537" max="1537" width="12.7109375" style="36" customWidth="1"/>
    <col min="1538" max="1538" width="13.85546875" style="36" customWidth="1"/>
    <col min="1539" max="1539" width="13.7109375" style="36" customWidth="1"/>
    <col min="1540" max="1541" width="5.28515625" style="36" customWidth="1"/>
    <col min="1542" max="1542" width="47.140625" style="36" customWidth="1"/>
    <col min="1543" max="1543" width="10.5703125" style="36" customWidth="1"/>
    <col min="1544" max="1544" width="13.5703125" style="36" customWidth="1"/>
    <col min="1545" max="1545" width="6.85546875" style="36" customWidth="1"/>
    <col min="1546" max="1546" width="6.5703125" style="36" customWidth="1"/>
    <col min="1547" max="1547" width="1.28515625" style="36" customWidth="1"/>
    <col min="1548" max="1548" width="10.7109375" style="36" customWidth="1"/>
    <col min="1549" max="1549" width="1.28515625" style="36" customWidth="1"/>
    <col min="1550" max="1550" width="0" style="36" hidden="1" customWidth="1"/>
    <col min="1551" max="1792" width="9.140625" style="36"/>
    <col min="1793" max="1793" width="12.7109375" style="36" customWidth="1"/>
    <col min="1794" max="1794" width="13.85546875" style="36" customWidth="1"/>
    <col min="1795" max="1795" width="13.7109375" style="36" customWidth="1"/>
    <col min="1796" max="1797" width="5.28515625" style="36" customWidth="1"/>
    <col min="1798" max="1798" width="47.140625" style="36" customWidth="1"/>
    <col min="1799" max="1799" width="10.5703125" style="36" customWidth="1"/>
    <col min="1800" max="1800" width="13.5703125" style="36" customWidth="1"/>
    <col min="1801" max="1801" width="6.85546875" style="36" customWidth="1"/>
    <col min="1802" max="1802" width="6.5703125" style="36" customWidth="1"/>
    <col min="1803" max="1803" width="1.28515625" style="36" customWidth="1"/>
    <col min="1804" max="1804" width="10.7109375" style="36" customWidth="1"/>
    <col min="1805" max="1805" width="1.28515625" style="36" customWidth="1"/>
    <col min="1806" max="1806" width="0" style="36" hidden="1" customWidth="1"/>
    <col min="1807" max="2048" width="9.140625" style="36"/>
    <col min="2049" max="2049" width="12.7109375" style="36" customWidth="1"/>
    <col min="2050" max="2050" width="13.85546875" style="36" customWidth="1"/>
    <col min="2051" max="2051" width="13.7109375" style="36" customWidth="1"/>
    <col min="2052" max="2053" width="5.28515625" style="36" customWidth="1"/>
    <col min="2054" max="2054" width="47.140625" style="36" customWidth="1"/>
    <col min="2055" max="2055" width="10.5703125" style="36" customWidth="1"/>
    <col min="2056" max="2056" width="13.5703125" style="36" customWidth="1"/>
    <col min="2057" max="2057" width="6.85546875" style="36" customWidth="1"/>
    <col min="2058" max="2058" width="6.5703125" style="36" customWidth="1"/>
    <col min="2059" max="2059" width="1.28515625" style="36" customWidth="1"/>
    <col min="2060" max="2060" width="10.7109375" style="36" customWidth="1"/>
    <col min="2061" max="2061" width="1.28515625" style="36" customWidth="1"/>
    <col min="2062" max="2062" width="0" style="36" hidden="1" customWidth="1"/>
    <col min="2063" max="2304" width="9.140625" style="36"/>
    <col min="2305" max="2305" width="12.7109375" style="36" customWidth="1"/>
    <col min="2306" max="2306" width="13.85546875" style="36" customWidth="1"/>
    <col min="2307" max="2307" width="13.7109375" style="36" customWidth="1"/>
    <col min="2308" max="2309" width="5.28515625" style="36" customWidth="1"/>
    <col min="2310" max="2310" width="47.140625" style="36" customWidth="1"/>
    <col min="2311" max="2311" width="10.5703125" style="36" customWidth="1"/>
    <col min="2312" max="2312" width="13.5703125" style="36" customWidth="1"/>
    <col min="2313" max="2313" width="6.85546875" style="36" customWidth="1"/>
    <col min="2314" max="2314" width="6.5703125" style="36" customWidth="1"/>
    <col min="2315" max="2315" width="1.28515625" style="36" customWidth="1"/>
    <col min="2316" max="2316" width="10.7109375" style="36" customWidth="1"/>
    <col min="2317" max="2317" width="1.28515625" style="36" customWidth="1"/>
    <col min="2318" max="2318" width="0" style="36" hidden="1" customWidth="1"/>
    <col min="2319" max="2560" width="9.140625" style="36"/>
    <col min="2561" max="2561" width="12.7109375" style="36" customWidth="1"/>
    <col min="2562" max="2562" width="13.85546875" style="36" customWidth="1"/>
    <col min="2563" max="2563" width="13.7109375" style="36" customWidth="1"/>
    <col min="2564" max="2565" width="5.28515625" style="36" customWidth="1"/>
    <col min="2566" max="2566" width="47.140625" style="36" customWidth="1"/>
    <col min="2567" max="2567" width="10.5703125" style="36" customWidth="1"/>
    <col min="2568" max="2568" width="13.5703125" style="36" customWidth="1"/>
    <col min="2569" max="2569" width="6.85546875" style="36" customWidth="1"/>
    <col min="2570" max="2570" width="6.5703125" style="36" customWidth="1"/>
    <col min="2571" max="2571" width="1.28515625" style="36" customWidth="1"/>
    <col min="2572" max="2572" width="10.7109375" style="36" customWidth="1"/>
    <col min="2573" max="2573" width="1.28515625" style="36" customWidth="1"/>
    <col min="2574" max="2574" width="0" style="36" hidden="1" customWidth="1"/>
    <col min="2575" max="2816" width="9.140625" style="36"/>
    <col min="2817" max="2817" width="12.7109375" style="36" customWidth="1"/>
    <col min="2818" max="2818" width="13.85546875" style="36" customWidth="1"/>
    <col min="2819" max="2819" width="13.7109375" style="36" customWidth="1"/>
    <col min="2820" max="2821" width="5.28515625" style="36" customWidth="1"/>
    <col min="2822" max="2822" width="47.140625" style="36" customWidth="1"/>
    <col min="2823" max="2823" width="10.5703125" style="36" customWidth="1"/>
    <col min="2824" max="2824" width="13.5703125" style="36" customWidth="1"/>
    <col min="2825" max="2825" width="6.85546875" style="36" customWidth="1"/>
    <col min="2826" max="2826" width="6.5703125" style="36" customWidth="1"/>
    <col min="2827" max="2827" width="1.28515625" style="36" customWidth="1"/>
    <col min="2828" max="2828" width="10.7109375" style="36" customWidth="1"/>
    <col min="2829" max="2829" width="1.28515625" style="36" customWidth="1"/>
    <col min="2830" max="2830" width="0" style="36" hidden="1" customWidth="1"/>
    <col min="2831" max="3072" width="9.140625" style="36"/>
    <col min="3073" max="3073" width="12.7109375" style="36" customWidth="1"/>
    <col min="3074" max="3074" width="13.85546875" style="36" customWidth="1"/>
    <col min="3075" max="3075" width="13.7109375" style="36" customWidth="1"/>
    <col min="3076" max="3077" width="5.28515625" style="36" customWidth="1"/>
    <col min="3078" max="3078" width="47.140625" style="36" customWidth="1"/>
    <col min="3079" max="3079" width="10.5703125" style="36" customWidth="1"/>
    <col min="3080" max="3080" width="13.5703125" style="36" customWidth="1"/>
    <col min="3081" max="3081" width="6.85546875" style="36" customWidth="1"/>
    <col min="3082" max="3082" width="6.5703125" style="36" customWidth="1"/>
    <col min="3083" max="3083" width="1.28515625" style="36" customWidth="1"/>
    <col min="3084" max="3084" width="10.7109375" style="36" customWidth="1"/>
    <col min="3085" max="3085" width="1.28515625" style="36" customWidth="1"/>
    <col min="3086" max="3086" width="0" style="36" hidden="1" customWidth="1"/>
    <col min="3087" max="3328" width="9.140625" style="36"/>
    <col min="3329" max="3329" width="12.7109375" style="36" customWidth="1"/>
    <col min="3330" max="3330" width="13.85546875" style="36" customWidth="1"/>
    <col min="3331" max="3331" width="13.7109375" style="36" customWidth="1"/>
    <col min="3332" max="3333" width="5.28515625" style="36" customWidth="1"/>
    <col min="3334" max="3334" width="47.140625" style="36" customWidth="1"/>
    <col min="3335" max="3335" width="10.5703125" style="36" customWidth="1"/>
    <col min="3336" max="3336" width="13.5703125" style="36" customWidth="1"/>
    <col min="3337" max="3337" width="6.85546875" style="36" customWidth="1"/>
    <col min="3338" max="3338" width="6.5703125" style="36" customWidth="1"/>
    <col min="3339" max="3339" width="1.28515625" style="36" customWidth="1"/>
    <col min="3340" max="3340" width="10.7109375" style="36" customWidth="1"/>
    <col min="3341" max="3341" width="1.28515625" style="36" customWidth="1"/>
    <col min="3342" max="3342" width="0" style="36" hidden="1" customWidth="1"/>
    <col min="3343" max="3584" width="9.140625" style="36"/>
    <col min="3585" max="3585" width="12.7109375" style="36" customWidth="1"/>
    <col min="3586" max="3586" width="13.85546875" style="36" customWidth="1"/>
    <col min="3587" max="3587" width="13.7109375" style="36" customWidth="1"/>
    <col min="3588" max="3589" width="5.28515625" style="36" customWidth="1"/>
    <col min="3590" max="3590" width="47.140625" style="36" customWidth="1"/>
    <col min="3591" max="3591" width="10.5703125" style="36" customWidth="1"/>
    <col min="3592" max="3592" width="13.5703125" style="36" customWidth="1"/>
    <col min="3593" max="3593" width="6.85546875" style="36" customWidth="1"/>
    <col min="3594" max="3594" width="6.5703125" style="36" customWidth="1"/>
    <col min="3595" max="3595" width="1.28515625" style="36" customWidth="1"/>
    <col min="3596" max="3596" width="10.7109375" style="36" customWidth="1"/>
    <col min="3597" max="3597" width="1.28515625" style="36" customWidth="1"/>
    <col min="3598" max="3598" width="0" style="36" hidden="1" customWidth="1"/>
    <col min="3599" max="3840" width="9.140625" style="36"/>
    <col min="3841" max="3841" width="12.7109375" style="36" customWidth="1"/>
    <col min="3842" max="3842" width="13.85546875" style="36" customWidth="1"/>
    <col min="3843" max="3843" width="13.7109375" style="36" customWidth="1"/>
    <col min="3844" max="3845" width="5.28515625" style="36" customWidth="1"/>
    <col min="3846" max="3846" width="47.140625" style="36" customWidth="1"/>
    <col min="3847" max="3847" width="10.5703125" style="36" customWidth="1"/>
    <col min="3848" max="3848" width="13.5703125" style="36" customWidth="1"/>
    <col min="3849" max="3849" width="6.85546875" style="36" customWidth="1"/>
    <col min="3850" max="3850" width="6.5703125" style="36" customWidth="1"/>
    <col min="3851" max="3851" width="1.28515625" style="36" customWidth="1"/>
    <col min="3852" max="3852" width="10.7109375" style="36" customWidth="1"/>
    <col min="3853" max="3853" width="1.28515625" style="36" customWidth="1"/>
    <col min="3854" max="3854" width="0" style="36" hidden="1" customWidth="1"/>
    <col min="3855" max="4096" width="9.140625" style="36"/>
    <col min="4097" max="4097" width="12.7109375" style="36" customWidth="1"/>
    <col min="4098" max="4098" width="13.85546875" style="36" customWidth="1"/>
    <col min="4099" max="4099" width="13.7109375" style="36" customWidth="1"/>
    <col min="4100" max="4101" width="5.28515625" style="36" customWidth="1"/>
    <col min="4102" max="4102" width="47.140625" style="36" customWidth="1"/>
    <col min="4103" max="4103" width="10.5703125" style="36" customWidth="1"/>
    <col min="4104" max="4104" width="13.5703125" style="36" customWidth="1"/>
    <col min="4105" max="4105" width="6.85546875" style="36" customWidth="1"/>
    <col min="4106" max="4106" width="6.5703125" style="36" customWidth="1"/>
    <col min="4107" max="4107" width="1.28515625" style="36" customWidth="1"/>
    <col min="4108" max="4108" width="10.7109375" style="36" customWidth="1"/>
    <col min="4109" max="4109" width="1.28515625" style="36" customWidth="1"/>
    <col min="4110" max="4110" width="0" style="36" hidden="1" customWidth="1"/>
    <col min="4111" max="4352" width="9.140625" style="36"/>
    <col min="4353" max="4353" width="12.7109375" style="36" customWidth="1"/>
    <col min="4354" max="4354" width="13.85546875" style="36" customWidth="1"/>
    <col min="4355" max="4355" width="13.7109375" style="36" customWidth="1"/>
    <col min="4356" max="4357" width="5.28515625" style="36" customWidth="1"/>
    <col min="4358" max="4358" width="47.140625" style="36" customWidth="1"/>
    <col min="4359" max="4359" width="10.5703125" style="36" customWidth="1"/>
    <col min="4360" max="4360" width="13.5703125" style="36" customWidth="1"/>
    <col min="4361" max="4361" width="6.85546875" style="36" customWidth="1"/>
    <col min="4362" max="4362" width="6.5703125" style="36" customWidth="1"/>
    <col min="4363" max="4363" width="1.28515625" style="36" customWidth="1"/>
    <col min="4364" max="4364" width="10.7109375" style="36" customWidth="1"/>
    <col min="4365" max="4365" width="1.28515625" style="36" customWidth="1"/>
    <col min="4366" max="4366" width="0" style="36" hidden="1" customWidth="1"/>
    <col min="4367" max="4608" width="9.140625" style="36"/>
    <col min="4609" max="4609" width="12.7109375" style="36" customWidth="1"/>
    <col min="4610" max="4610" width="13.85546875" style="36" customWidth="1"/>
    <col min="4611" max="4611" width="13.7109375" style="36" customWidth="1"/>
    <col min="4612" max="4613" width="5.28515625" style="36" customWidth="1"/>
    <col min="4614" max="4614" width="47.140625" style="36" customWidth="1"/>
    <col min="4615" max="4615" width="10.5703125" style="36" customWidth="1"/>
    <col min="4616" max="4616" width="13.5703125" style="36" customWidth="1"/>
    <col min="4617" max="4617" width="6.85546875" style="36" customWidth="1"/>
    <col min="4618" max="4618" width="6.5703125" style="36" customWidth="1"/>
    <col min="4619" max="4619" width="1.28515625" style="36" customWidth="1"/>
    <col min="4620" max="4620" width="10.7109375" style="36" customWidth="1"/>
    <col min="4621" max="4621" width="1.28515625" style="36" customWidth="1"/>
    <col min="4622" max="4622" width="0" style="36" hidden="1" customWidth="1"/>
    <col min="4623" max="4864" width="9.140625" style="36"/>
    <col min="4865" max="4865" width="12.7109375" style="36" customWidth="1"/>
    <col min="4866" max="4866" width="13.85546875" style="36" customWidth="1"/>
    <col min="4867" max="4867" width="13.7109375" style="36" customWidth="1"/>
    <col min="4868" max="4869" width="5.28515625" style="36" customWidth="1"/>
    <col min="4870" max="4870" width="47.140625" style="36" customWidth="1"/>
    <col min="4871" max="4871" width="10.5703125" style="36" customWidth="1"/>
    <col min="4872" max="4872" width="13.5703125" style="36" customWidth="1"/>
    <col min="4873" max="4873" width="6.85546875" style="36" customWidth="1"/>
    <col min="4874" max="4874" width="6.5703125" style="36" customWidth="1"/>
    <col min="4875" max="4875" width="1.28515625" style="36" customWidth="1"/>
    <col min="4876" max="4876" width="10.7109375" style="36" customWidth="1"/>
    <col min="4877" max="4877" width="1.28515625" style="36" customWidth="1"/>
    <col min="4878" max="4878" width="0" style="36" hidden="1" customWidth="1"/>
    <col min="4879" max="5120" width="9.140625" style="36"/>
    <col min="5121" max="5121" width="12.7109375" style="36" customWidth="1"/>
    <col min="5122" max="5122" width="13.85546875" style="36" customWidth="1"/>
    <col min="5123" max="5123" width="13.7109375" style="36" customWidth="1"/>
    <col min="5124" max="5125" width="5.28515625" style="36" customWidth="1"/>
    <col min="5126" max="5126" width="47.140625" style="36" customWidth="1"/>
    <col min="5127" max="5127" width="10.5703125" style="36" customWidth="1"/>
    <col min="5128" max="5128" width="13.5703125" style="36" customWidth="1"/>
    <col min="5129" max="5129" width="6.85546875" style="36" customWidth="1"/>
    <col min="5130" max="5130" width="6.5703125" style="36" customWidth="1"/>
    <col min="5131" max="5131" width="1.28515625" style="36" customWidth="1"/>
    <col min="5132" max="5132" width="10.7109375" style="36" customWidth="1"/>
    <col min="5133" max="5133" width="1.28515625" style="36" customWidth="1"/>
    <col min="5134" max="5134" width="0" style="36" hidden="1" customWidth="1"/>
    <col min="5135" max="5376" width="9.140625" style="36"/>
    <col min="5377" max="5377" width="12.7109375" style="36" customWidth="1"/>
    <col min="5378" max="5378" width="13.85546875" style="36" customWidth="1"/>
    <col min="5379" max="5379" width="13.7109375" style="36" customWidth="1"/>
    <col min="5380" max="5381" width="5.28515625" style="36" customWidth="1"/>
    <col min="5382" max="5382" width="47.140625" style="36" customWidth="1"/>
    <col min="5383" max="5383" width="10.5703125" style="36" customWidth="1"/>
    <col min="5384" max="5384" width="13.5703125" style="36" customWidth="1"/>
    <col min="5385" max="5385" width="6.85546875" style="36" customWidth="1"/>
    <col min="5386" max="5386" width="6.5703125" style="36" customWidth="1"/>
    <col min="5387" max="5387" width="1.28515625" style="36" customWidth="1"/>
    <col min="5388" max="5388" width="10.7109375" style="36" customWidth="1"/>
    <col min="5389" max="5389" width="1.28515625" style="36" customWidth="1"/>
    <col min="5390" max="5390" width="0" style="36" hidden="1" customWidth="1"/>
    <col min="5391" max="5632" width="9.140625" style="36"/>
    <col min="5633" max="5633" width="12.7109375" style="36" customWidth="1"/>
    <col min="5634" max="5634" width="13.85546875" style="36" customWidth="1"/>
    <col min="5635" max="5635" width="13.7109375" style="36" customWidth="1"/>
    <col min="5636" max="5637" width="5.28515625" style="36" customWidth="1"/>
    <col min="5638" max="5638" width="47.140625" style="36" customWidth="1"/>
    <col min="5639" max="5639" width="10.5703125" style="36" customWidth="1"/>
    <col min="5640" max="5640" width="13.5703125" style="36" customWidth="1"/>
    <col min="5641" max="5641" width="6.85546875" style="36" customWidth="1"/>
    <col min="5642" max="5642" width="6.5703125" style="36" customWidth="1"/>
    <col min="5643" max="5643" width="1.28515625" style="36" customWidth="1"/>
    <col min="5644" max="5644" width="10.7109375" style="36" customWidth="1"/>
    <col min="5645" max="5645" width="1.28515625" style="36" customWidth="1"/>
    <col min="5646" max="5646" width="0" style="36" hidden="1" customWidth="1"/>
    <col min="5647" max="5888" width="9.140625" style="36"/>
    <col min="5889" max="5889" width="12.7109375" style="36" customWidth="1"/>
    <col min="5890" max="5890" width="13.85546875" style="36" customWidth="1"/>
    <col min="5891" max="5891" width="13.7109375" style="36" customWidth="1"/>
    <col min="5892" max="5893" width="5.28515625" style="36" customWidth="1"/>
    <col min="5894" max="5894" width="47.140625" style="36" customWidth="1"/>
    <col min="5895" max="5895" width="10.5703125" style="36" customWidth="1"/>
    <col min="5896" max="5896" width="13.5703125" style="36" customWidth="1"/>
    <col min="5897" max="5897" width="6.85546875" style="36" customWidth="1"/>
    <col min="5898" max="5898" width="6.5703125" style="36" customWidth="1"/>
    <col min="5899" max="5899" width="1.28515625" style="36" customWidth="1"/>
    <col min="5900" max="5900" width="10.7109375" style="36" customWidth="1"/>
    <col min="5901" max="5901" width="1.28515625" style="36" customWidth="1"/>
    <col min="5902" max="5902" width="0" style="36" hidden="1" customWidth="1"/>
    <col min="5903" max="6144" width="9.140625" style="36"/>
    <col min="6145" max="6145" width="12.7109375" style="36" customWidth="1"/>
    <col min="6146" max="6146" width="13.85546875" style="36" customWidth="1"/>
    <col min="6147" max="6147" width="13.7109375" style="36" customWidth="1"/>
    <col min="6148" max="6149" width="5.28515625" style="36" customWidth="1"/>
    <col min="6150" max="6150" width="47.140625" style="36" customWidth="1"/>
    <col min="6151" max="6151" width="10.5703125" style="36" customWidth="1"/>
    <col min="6152" max="6152" width="13.5703125" style="36" customWidth="1"/>
    <col min="6153" max="6153" width="6.85546875" style="36" customWidth="1"/>
    <col min="6154" max="6154" width="6.5703125" style="36" customWidth="1"/>
    <col min="6155" max="6155" width="1.28515625" style="36" customWidth="1"/>
    <col min="6156" max="6156" width="10.7109375" style="36" customWidth="1"/>
    <col min="6157" max="6157" width="1.28515625" style="36" customWidth="1"/>
    <col min="6158" max="6158" width="0" style="36" hidden="1" customWidth="1"/>
    <col min="6159" max="6400" width="9.140625" style="36"/>
    <col min="6401" max="6401" width="12.7109375" style="36" customWidth="1"/>
    <col min="6402" max="6402" width="13.85546875" style="36" customWidth="1"/>
    <col min="6403" max="6403" width="13.7109375" style="36" customWidth="1"/>
    <col min="6404" max="6405" width="5.28515625" style="36" customWidth="1"/>
    <col min="6406" max="6406" width="47.140625" style="36" customWidth="1"/>
    <col min="6407" max="6407" width="10.5703125" style="36" customWidth="1"/>
    <col min="6408" max="6408" width="13.5703125" style="36" customWidth="1"/>
    <col min="6409" max="6409" width="6.85546875" style="36" customWidth="1"/>
    <col min="6410" max="6410" width="6.5703125" style="36" customWidth="1"/>
    <col min="6411" max="6411" width="1.28515625" style="36" customWidth="1"/>
    <col min="6412" max="6412" width="10.7109375" style="36" customWidth="1"/>
    <col min="6413" max="6413" width="1.28515625" style="36" customWidth="1"/>
    <col min="6414" max="6414" width="0" style="36" hidden="1" customWidth="1"/>
    <col min="6415" max="6656" width="9.140625" style="36"/>
    <col min="6657" max="6657" width="12.7109375" style="36" customWidth="1"/>
    <col min="6658" max="6658" width="13.85546875" style="36" customWidth="1"/>
    <col min="6659" max="6659" width="13.7109375" style="36" customWidth="1"/>
    <col min="6660" max="6661" width="5.28515625" style="36" customWidth="1"/>
    <col min="6662" max="6662" width="47.140625" style="36" customWidth="1"/>
    <col min="6663" max="6663" width="10.5703125" style="36" customWidth="1"/>
    <col min="6664" max="6664" width="13.5703125" style="36" customWidth="1"/>
    <col min="6665" max="6665" width="6.85546875" style="36" customWidth="1"/>
    <col min="6666" max="6666" width="6.5703125" style="36" customWidth="1"/>
    <col min="6667" max="6667" width="1.28515625" style="36" customWidth="1"/>
    <col min="6668" max="6668" width="10.7109375" style="36" customWidth="1"/>
    <col min="6669" max="6669" width="1.28515625" style="36" customWidth="1"/>
    <col min="6670" max="6670" width="0" style="36" hidden="1" customWidth="1"/>
    <col min="6671" max="6912" width="9.140625" style="36"/>
    <col min="6913" max="6913" width="12.7109375" style="36" customWidth="1"/>
    <col min="6914" max="6914" width="13.85546875" style="36" customWidth="1"/>
    <col min="6915" max="6915" width="13.7109375" style="36" customWidth="1"/>
    <col min="6916" max="6917" width="5.28515625" style="36" customWidth="1"/>
    <col min="6918" max="6918" width="47.140625" style="36" customWidth="1"/>
    <col min="6919" max="6919" width="10.5703125" style="36" customWidth="1"/>
    <col min="6920" max="6920" width="13.5703125" style="36" customWidth="1"/>
    <col min="6921" max="6921" width="6.85546875" style="36" customWidth="1"/>
    <col min="6922" max="6922" width="6.5703125" style="36" customWidth="1"/>
    <col min="6923" max="6923" width="1.28515625" style="36" customWidth="1"/>
    <col min="6924" max="6924" width="10.7109375" style="36" customWidth="1"/>
    <col min="6925" max="6925" width="1.28515625" style="36" customWidth="1"/>
    <col min="6926" max="6926" width="0" style="36" hidden="1" customWidth="1"/>
    <col min="6927" max="7168" width="9.140625" style="36"/>
    <col min="7169" max="7169" width="12.7109375" style="36" customWidth="1"/>
    <col min="7170" max="7170" width="13.85546875" style="36" customWidth="1"/>
    <col min="7171" max="7171" width="13.7109375" style="36" customWidth="1"/>
    <col min="7172" max="7173" width="5.28515625" style="36" customWidth="1"/>
    <col min="7174" max="7174" width="47.140625" style="36" customWidth="1"/>
    <col min="7175" max="7175" width="10.5703125" style="36" customWidth="1"/>
    <col min="7176" max="7176" width="13.5703125" style="36" customWidth="1"/>
    <col min="7177" max="7177" width="6.85546875" style="36" customWidth="1"/>
    <col min="7178" max="7178" width="6.5703125" style="36" customWidth="1"/>
    <col min="7179" max="7179" width="1.28515625" style="36" customWidth="1"/>
    <col min="7180" max="7180" width="10.7109375" style="36" customWidth="1"/>
    <col min="7181" max="7181" width="1.28515625" style="36" customWidth="1"/>
    <col min="7182" max="7182" width="0" style="36" hidden="1" customWidth="1"/>
    <col min="7183" max="7424" width="9.140625" style="36"/>
    <col min="7425" max="7425" width="12.7109375" style="36" customWidth="1"/>
    <col min="7426" max="7426" width="13.85546875" style="36" customWidth="1"/>
    <col min="7427" max="7427" width="13.7109375" style="36" customWidth="1"/>
    <col min="7428" max="7429" width="5.28515625" style="36" customWidth="1"/>
    <col min="7430" max="7430" width="47.140625" style="36" customWidth="1"/>
    <col min="7431" max="7431" width="10.5703125" style="36" customWidth="1"/>
    <col min="7432" max="7432" width="13.5703125" style="36" customWidth="1"/>
    <col min="7433" max="7433" width="6.85546875" style="36" customWidth="1"/>
    <col min="7434" max="7434" width="6.5703125" style="36" customWidth="1"/>
    <col min="7435" max="7435" width="1.28515625" style="36" customWidth="1"/>
    <col min="7436" max="7436" width="10.7109375" style="36" customWidth="1"/>
    <col min="7437" max="7437" width="1.28515625" style="36" customWidth="1"/>
    <col min="7438" max="7438" width="0" style="36" hidden="1" customWidth="1"/>
    <col min="7439" max="7680" width="9.140625" style="36"/>
    <col min="7681" max="7681" width="12.7109375" style="36" customWidth="1"/>
    <col min="7682" max="7682" width="13.85546875" style="36" customWidth="1"/>
    <col min="7683" max="7683" width="13.7109375" style="36" customWidth="1"/>
    <col min="7684" max="7685" width="5.28515625" style="36" customWidth="1"/>
    <col min="7686" max="7686" width="47.140625" style="36" customWidth="1"/>
    <col min="7687" max="7687" width="10.5703125" style="36" customWidth="1"/>
    <col min="7688" max="7688" width="13.5703125" style="36" customWidth="1"/>
    <col min="7689" max="7689" width="6.85546875" style="36" customWidth="1"/>
    <col min="7690" max="7690" width="6.5703125" style="36" customWidth="1"/>
    <col min="7691" max="7691" width="1.28515625" style="36" customWidth="1"/>
    <col min="7692" max="7692" width="10.7109375" style="36" customWidth="1"/>
    <col min="7693" max="7693" width="1.28515625" style="36" customWidth="1"/>
    <col min="7694" max="7694" width="0" style="36" hidden="1" customWidth="1"/>
    <col min="7695" max="7936" width="9.140625" style="36"/>
    <col min="7937" max="7937" width="12.7109375" style="36" customWidth="1"/>
    <col min="7938" max="7938" width="13.85546875" style="36" customWidth="1"/>
    <col min="7939" max="7939" width="13.7109375" style="36" customWidth="1"/>
    <col min="7940" max="7941" width="5.28515625" style="36" customWidth="1"/>
    <col min="7942" max="7942" width="47.140625" style="36" customWidth="1"/>
    <col min="7943" max="7943" width="10.5703125" style="36" customWidth="1"/>
    <col min="7944" max="7944" width="13.5703125" style="36" customWidth="1"/>
    <col min="7945" max="7945" width="6.85546875" style="36" customWidth="1"/>
    <col min="7946" max="7946" width="6.5703125" style="36" customWidth="1"/>
    <col min="7947" max="7947" width="1.28515625" style="36" customWidth="1"/>
    <col min="7948" max="7948" width="10.7109375" style="36" customWidth="1"/>
    <col min="7949" max="7949" width="1.28515625" style="36" customWidth="1"/>
    <col min="7950" max="7950" width="0" style="36" hidden="1" customWidth="1"/>
    <col min="7951" max="8192" width="9.140625" style="36"/>
    <col min="8193" max="8193" width="12.7109375" style="36" customWidth="1"/>
    <col min="8194" max="8194" width="13.85546875" style="36" customWidth="1"/>
    <col min="8195" max="8195" width="13.7109375" style="36" customWidth="1"/>
    <col min="8196" max="8197" width="5.28515625" style="36" customWidth="1"/>
    <col min="8198" max="8198" width="47.140625" style="36" customWidth="1"/>
    <col min="8199" max="8199" width="10.5703125" style="36" customWidth="1"/>
    <col min="8200" max="8200" width="13.5703125" style="36" customWidth="1"/>
    <col min="8201" max="8201" width="6.85546875" style="36" customWidth="1"/>
    <col min="8202" max="8202" width="6.5703125" style="36" customWidth="1"/>
    <col min="8203" max="8203" width="1.28515625" style="36" customWidth="1"/>
    <col min="8204" max="8204" width="10.7109375" style="36" customWidth="1"/>
    <col min="8205" max="8205" width="1.28515625" style="36" customWidth="1"/>
    <col min="8206" max="8206" width="0" style="36" hidden="1" customWidth="1"/>
    <col min="8207" max="8448" width="9.140625" style="36"/>
    <col min="8449" max="8449" width="12.7109375" style="36" customWidth="1"/>
    <col min="8450" max="8450" width="13.85546875" style="36" customWidth="1"/>
    <col min="8451" max="8451" width="13.7109375" style="36" customWidth="1"/>
    <col min="8452" max="8453" width="5.28515625" style="36" customWidth="1"/>
    <col min="8454" max="8454" width="47.140625" style="36" customWidth="1"/>
    <col min="8455" max="8455" width="10.5703125" style="36" customWidth="1"/>
    <col min="8456" max="8456" width="13.5703125" style="36" customWidth="1"/>
    <col min="8457" max="8457" width="6.85546875" style="36" customWidth="1"/>
    <col min="8458" max="8458" width="6.5703125" style="36" customWidth="1"/>
    <col min="8459" max="8459" width="1.28515625" style="36" customWidth="1"/>
    <col min="8460" max="8460" width="10.7109375" style="36" customWidth="1"/>
    <col min="8461" max="8461" width="1.28515625" style="36" customWidth="1"/>
    <col min="8462" max="8462" width="0" style="36" hidden="1" customWidth="1"/>
    <col min="8463" max="8704" width="9.140625" style="36"/>
    <col min="8705" max="8705" width="12.7109375" style="36" customWidth="1"/>
    <col min="8706" max="8706" width="13.85546875" style="36" customWidth="1"/>
    <col min="8707" max="8707" width="13.7109375" style="36" customWidth="1"/>
    <col min="8708" max="8709" width="5.28515625" style="36" customWidth="1"/>
    <col min="8710" max="8710" width="47.140625" style="36" customWidth="1"/>
    <col min="8711" max="8711" width="10.5703125" style="36" customWidth="1"/>
    <col min="8712" max="8712" width="13.5703125" style="36" customWidth="1"/>
    <col min="8713" max="8713" width="6.85546875" style="36" customWidth="1"/>
    <col min="8714" max="8714" width="6.5703125" style="36" customWidth="1"/>
    <col min="8715" max="8715" width="1.28515625" style="36" customWidth="1"/>
    <col min="8716" max="8716" width="10.7109375" style="36" customWidth="1"/>
    <col min="8717" max="8717" width="1.28515625" style="36" customWidth="1"/>
    <col min="8718" max="8718" width="0" style="36" hidden="1" customWidth="1"/>
    <col min="8719" max="8960" width="9.140625" style="36"/>
    <col min="8961" max="8961" width="12.7109375" style="36" customWidth="1"/>
    <col min="8962" max="8962" width="13.85546875" style="36" customWidth="1"/>
    <col min="8963" max="8963" width="13.7109375" style="36" customWidth="1"/>
    <col min="8964" max="8965" width="5.28515625" style="36" customWidth="1"/>
    <col min="8966" max="8966" width="47.140625" style="36" customWidth="1"/>
    <col min="8967" max="8967" width="10.5703125" style="36" customWidth="1"/>
    <col min="8968" max="8968" width="13.5703125" style="36" customWidth="1"/>
    <col min="8969" max="8969" width="6.85546875" style="36" customWidth="1"/>
    <col min="8970" max="8970" width="6.5703125" style="36" customWidth="1"/>
    <col min="8971" max="8971" width="1.28515625" style="36" customWidth="1"/>
    <col min="8972" max="8972" width="10.7109375" style="36" customWidth="1"/>
    <col min="8973" max="8973" width="1.28515625" style="36" customWidth="1"/>
    <col min="8974" max="8974" width="0" style="36" hidden="1" customWidth="1"/>
    <col min="8975" max="9216" width="9.140625" style="36"/>
    <col min="9217" max="9217" width="12.7109375" style="36" customWidth="1"/>
    <col min="9218" max="9218" width="13.85546875" style="36" customWidth="1"/>
    <col min="9219" max="9219" width="13.7109375" style="36" customWidth="1"/>
    <col min="9220" max="9221" width="5.28515625" style="36" customWidth="1"/>
    <col min="9222" max="9222" width="47.140625" style="36" customWidth="1"/>
    <col min="9223" max="9223" width="10.5703125" style="36" customWidth="1"/>
    <col min="9224" max="9224" width="13.5703125" style="36" customWidth="1"/>
    <col min="9225" max="9225" width="6.85546875" style="36" customWidth="1"/>
    <col min="9226" max="9226" width="6.5703125" style="36" customWidth="1"/>
    <col min="9227" max="9227" width="1.28515625" style="36" customWidth="1"/>
    <col min="9228" max="9228" width="10.7109375" style="36" customWidth="1"/>
    <col min="9229" max="9229" width="1.28515625" style="36" customWidth="1"/>
    <col min="9230" max="9230" width="0" style="36" hidden="1" customWidth="1"/>
    <col min="9231" max="9472" width="9.140625" style="36"/>
    <col min="9473" max="9473" width="12.7109375" style="36" customWidth="1"/>
    <col min="9474" max="9474" width="13.85546875" style="36" customWidth="1"/>
    <col min="9475" max="9475" width="13.7109375" style="36" customWidth="1"/>
    <col min="9476" max="9477" width="5.28515625" style="36" customWidth="1"/>
    <col min="9478" max="9478" width="47.140625" style="36" customWidth="1"/>
    <col min="9479" max="9479" width="10.5703125" style="36" customWidth="1"/>
    <col min="9480" max="9480" width="13.5703125" style="36" customWidth="1"/>
    <col min="9481" max="9481" width="6.85546875" style="36" customWidth="1"/>
    <col min="9482" max="9482" width="6.5703125" style="36" customWidth="1"/>
    <col min="9483" max="9483" width="1.28515625" style="36" customWidth="1"/>
    <col min="9484" max="9484" width="10.7109375" style="36" customWidth="1"/>
    <col min="9485" max="9485" width="1.28515625" style="36" customWidth="1"/>
    <col min="9486" max="9486" width="0" style="36" hidden="1" customWidth="1"/>
    <col min="9487" max="9728" width="9.140625" style="36"/>
    <col min="9729" max="9729" width="12.7109375" style="36" customWidth="1"/>
    <col min="9730" max="9730" width="13.85546875" style="36" customWidth="1"/>
    <col min="9731" max="9731" width="13.7109375" style="36" customWidth="1"/>
    <col min="9732" max="9733" width="5.28515625" style="36" customWidth="1"/>
    <col min="9734" max="9734" width="47.140625" style="36" customWidth="1"/>
    <col min="9735" max="9735" width="10.5703125" style="36" customWidth="1"/>
    <col min="9736" max="9736" width="13.5703125" style="36" customWidth="1"/>
    <col min="9737" max="9737" width="6.85546875" style="36" customWidth="1"/>
    <col min="9738" max="9738" width="6.5703125" style="36" customWidth="1"/>
    <col min="9739" max="9739" width="1.28515625" style="36" customWidth="1"/>
    <col min="9740" max="9740" width="10.7109375" style="36" customWidth="1"/>
    <col min="9741" max="9741" width="1.28515625" style="36" customWidth="1"/>
    <col min="9742" max="9742" width="0" style="36" hidden="1" customWidth="1"/>
    <col min="9743" max="9984" width="9.140625" style="36"/>
    <col min="9985" max="9985" width="12.7109375" style="36" customWidth="1"/>
    <col min="9986" max="9986" width="13.85546875" style="36" customWidth="1"/>
    <col min="9987" max="9987" width="13.7109375" style="36" customWidth="1"/>
    <col min="9988" max="9989" width="5.28515625" style="36" customWidth="1"/>
    <col min="9990" max="9990" width="47.140625" style="36" customWidth="1"/>
    <col min="9991" max="9991" width="10.5703125" style="36" customWidth="1"/>
    <col min="9992" max="9992" width="13.5703125" style="36" customWidth="1"/>
    <col min="9993" max="9993" width="6.85546875" style="36" customWidth="1"/>
    <col min="9994" max="9994" width="6.5703125" style="36" customWidth="1"/>
    <col min="9995" max="9995" width="1.28515625" style="36" customWidth="1"/>
    <col min="9996" max="9996" width="10.7109375" style="36" customWidth="1"/>
    <col min="9997" max="9997" width="1.28515625" style="36" customWidth="1"/>
    <col min="9998" max="9998" width="0" style="36" hidden="1" customWidth="1"/>
    <col min="9999" max="10240" width="9.140625" style="36"/>
    <col min="10241" max="10241" width="12.7109375" style="36" customWidth="1"/>
    <col min="10242" max="10242" width="13.85546875" style="36" customWidth="1"/>
    <col min="10243" max="10243" width="13.7109375" style="36" customWidth="1"/>
    <col min="10244" max="10245" width="5.28515625" style="36" customWidth="1"/>
    <col min="10246" max="10246" width="47.140625" style="36" customWidth="1"/>
    <col min="10247" max="10247" width="10.5703125" style="36" customWidth="1"/>
    <col min="10248" max="10248" width="13.5703125" style="36" customWidth="1"/>
    <col min="10249" max="10249" width="6.85546875" style="36" customWidth="1"/>
    <col min="10250" max="10250" width="6.5703125" style="36" customWidth="1"/>
    <col min="10251" max="10251" width="1.28515625" style="36" customWidth="1"/>
    <col min="10252" max="10252" width="10.7109375" style="36" customWidth="1"/>
    <col min="10253" max="10253" width="1.28515625" style="36" customWidth="1"/>
    <col min="10254" max="10254" width="0" style="36" hidden="1" customWidth="1"/>
    <col min="10255" max="10496" width="9.140625" style="36"/>
    <col min="10497" max="10497" width="12.7109375" style="36" customWidth="1"/>
    <col min="10498" max="10498" width="13.85546875" style="36" customWidth="1"/>
    <col min="10499" max="10499" width="13.7109375" style="36" customWidth="1"/>
    <col min="10500" max="10501" width="5.28515625" style="36" customWidth="1"/>
    <col min="10502" max="10502" width="47.140625" style="36" customWidth="1"/>
    <col min="10503" max="10503" width="10.5703125" style="36" customWidth="1"/>
    <col min="10504" max="10504" width="13.5703125" style="36" customWidth="1"/>
    <col min="10505" max="10505" width="6.85546875" style="36" customWidth="1"/>
    <col min="10506" max="10506" width="6.5703125" style="36" customWidth="1"/>
    <col min="10507" max="10507" width="1.28515625" style="36" customWidth="1"/>
    <col min="10508" max="10508" width="10.7109375" style="36" customWidth="1"/>
    <col min="10509" max="10509" width="1.28515625" style="36" customWidth="1"/>
    <col min="10510" max="10510" width="0" style="36" hidden="1" customWidth="1"/>
    <col min="10511" max="10752" width="9.140625" style="36"/>
    <col min="10753" max="10753" width="12.7109375" style="36" customWidth="1"/>
    <col min="10754" max="10754" width="13.85546875" style="36" customWidth="1"/>
    <col min="10755" max="10755" width="13.7109375" style="36" customWidth="1"/>
    <col min="10756" max="10757" width="5.28515625" style="36" customWidth="1"/>
    <col min="10758" max="10758" width="47.140625" style="36" customWidth="1"/>
    <col min="10759" max="10759" width="10.5703125" style="36" customWidth="1"/>
    <col min="10760" max="10760" width="13.5703125" style="36" customWidth="1"/>
    <col min="10761" max="10761" width="6.85546875" style="36" customWidth="1"/>
    <col min="10762" max="10762" width="6.5703125" style="36" customWidth="1"/>
    <col min="10763" max="10763" width="1.28515625" style="36" customWidth="1"/>
    <col min="10764" max="10764" width="10.7109375" style="36" customWidth="1"/>
    <col min="10765" max="10765" width="1.28515625" style="36" customWidth="1"/>
    <col min="10766" max="10766" width="0" style="36" hidden="1" customWidth="1"/>
    <col min="10767" max="11008" width="9.140625" style="36"/>
    <col min="11009" max="11009" width="12.7109375" style="36" customWidth="1"/>
    <col min="11010" max="11010" width="13.85546875" style="36" customWidth="1"/>
    <col min="11011" max="11011" width="13.7109375" style="36" customWidth="1"/>
    <col min="11012" max="11013" width="5.28515625" style="36" customWidth="1"/>
    <col min="11014" max="11014" width="47.140625" style="36" customWidth="1"/>
    <col min="11015" max="11015" width="10.5703125" style="36" customWidth="1"/>
    <col min="11016" max="11016" width="13.5703125" style="36" customWidth="1"/>
    <col min="11017" max="11017" width="6.85546875" style="36" customWidth="1"/>
    <col min="11018" max="11018" width="6.5703125" style="36" customWidth="1"/>
    <col min="11019" max="11019" width="1.28515625" style="36" customWidth="1"/>
    <col min="11020" max="11020" width="10.7109375" style="36" customWidth="1"/>
    <col min="11021" max="11021" width="1.28515625" style="36" customWidth="1"/>
    <col min="11022" max="11022" width="0" style="36" hidden="1" customWidth="1"/>
    <col min="11023" max="11264" width="9.140625" style="36"/>
    <col min="11265" max="11265" width="12.7109375" style="36" customWidth="1"/>
    <col min="11266" max="11266" width="13.85546875" style="36" customWidth="1"/>
    <col min="11267" max="11267" width="13.7109375" style="36" customWidth="1"/>
    <col min="11268" max="11269" width="5.28515625" style="36" customWidth="1"/>
    <col min="11270" max="11270" width="47.140625" style="36" customWidth="1"/>
    <col min="11271" max="11271" width="10.5703125" style="36" customWidth="1"/>
    <col min="11272" max="11272" width="13.5703125" style="36" customWidth="1"/>
    <col min="11273" max="11273" width="6.85546875" style="36" customWidth="1"/>
    <col min="11274" max="11274" width="6.5703125" style="36" customWidth="1"/>
    <col min="11275" max="11275" width="1.28515625" style="36" customWidth="1"/>
    <col min="11276" max="11276" width="10.7109375" style="36" customWidth="1"/>
    <col min="11277" max="11277" width="1.28515625" style="36" customWidth="1"/>
    <col min="11278" max="11278" width="0" style="36" hidden="1" customWidth="1"/>
    <col min="11279" max="11520" width="9.140625" style="36"/>
    <col min="11521" max="11521" width="12.7109375" style="36" customWidth="1"/>
    <col min="11522" max="11522" width="13.85546875" style="36" customWidth="1"/>
    <col min="11523" max="11523" width="13.7109375" style="36" customWidth="1"/>
    <col min="11524" max="11525" width="5.28515625" style="36" customWidth="1"/>
    <col min="11526" max="11526" width="47.140625" style="36" customWidth="1"/>
    <col min="11527" max="11527" width="10.5703125" style="36" customWidth="1"/>
    <col min="11528" max="11528" width="13.5703125" style="36" customWidth="1"/>
    <col min="11529" max="11529" width="6.85546875" style="36" customWidth="1"/>
    <col min="11530" max="11530" width="6.5703125" style="36" customWidth="1"/>
    <col min="11531" max="11531" width="1.28515625" style="36" customWidth="1"/>
    <col min="11532" max="11532" width="10.7109375" style="36" customWidth="1"/>
    <col min="11533" max="11533" width="1.28515625" style="36" customWidth="1"/>
    <col min="11534" max="11534" width="0" style="36" hidden="1" customWidth="1"/>
    <col min="11535" max="11776" width="9.140625" style="36"/>
    <col min="11777" max="11777" width="12.7109375" style="36" customWidth="1"/>
    <col min="11778" max="11778" width="13.85546875" style="36" customWidth="1"/>
    <col min="11779" max="11779" width="13.7109375" style="36" customWidth="1"/>
    <col min="11780" max="11781" width="5.28515625" style="36" customWidth="1"/>
    <col min="11782" max="11782" width="47.140625" style="36" customWidth="1"/>
    <col min="11783" max="11783" width="10.5703125" style="36" customWidth="1"/>
    <col min="11784" max="11784" width="13.5703125" style="36" customWidth="1"/>
    <col min="11785" max="11785" width="6.85546875" style="36" customWidth="1"/>
    <col min="11786" max="11786" width="6.5703125" style="36" customWidth="1"/>
    <col min="11787" max="11787" width="1.28515625" style="36" customWidth="1"/>
    <col min="11788" max="11788" width="10.7109375" style="36" customWidth="1"/>
    <col min="11789" max="11789" width="1.28515625" style="36" customWidth="1"/>
    <col min="11790" max="11790" width="0" style="36" hidden="1" customWidth="1"/>
    <col min="11791" max="12032" width="9.140625" style="36"/>
    <col min="12033" max="12033" width="12.7109375" style="36" customWidth="1"/>
    <col min="12034" max="12034" width="13.85546875" style="36" customWidth="1"/>
    <col min="12035" max="12035" width="13.7109375" style="36" customWidth="1"/>
    <col min="12036" max="12037" width="5.28515625" style="36" customWidth="1"/>
    <col min="12038" max="12038" width="47.140625" style="36" customWidth="1"/>
    <col min="12039" max="12039" width="10.5703125" style="36" customWidth="1"/>
    <col min="12040" max="12040" width="13.5703125" style="36" customWidth="1"/>
    <col min="12041" max="12041" width="6.85546875" style="36" customWidth="1"/>
    <col min="12042" max="12042" width="6.5703125" style="36" customWidth="1"/>
    <col min="12043" max="12043" width="1.28515625" style="36" customWidth="1"/>
    <col min="12044" max="12044" width="10.7109375" style="36" customWidth="1"/>
    <col min="12045" max="12045" width="1.28515625" style="36" customWidth="1"/>
    <col min="12046" max="12046" width="0" style="36" hidden="1" customWidth="1"/>
    <col min="12047" max="12288" width="9.140625" style="36"/>
    <col min="12289" max="12289" width="12.7109375" style="36" customWidth="1"/>
    <col min="12290" max="12290" width="13.85546875" style="36" customWidth="1"/>
    <col min="12291" max="12291" width="13.7109375" style="36" customWidth="1"/>
    <col min="12292" max="12293" width="5.28515625" style="36" customWidth="1"/>
    <col min="12294" max="12294" width="47.140625" style="36" customWidth="1"/>
    <col min="12295" max="12295" width="10.5703125" style="36" customWidth="1"/>
    <col min="12296" max="12296" width="13.5703125" style="36" customWidth="1"/>
    <col min="12297" max="12297" width="6.85546875" style="36" customWidth="1"/>
    <col min="12298" max="12298" width="6.5703125" style="36" customWidth="1"/>
    <col min="12299" max="12299" width="1.28515625" style="36" customWidth="1"/>
    <col min="12300" max="12300" width="10.7109375" style="36" customWidth="1"/>
    <col min="12301" max="12301" width="1.28515625" style="36" customWidth="1"/>
    <col min="12302" max="12302" width="0" style="36" hidden="1" customWidth="1"/>
    <col min="12303" max="12544" width="9.140625" style="36"/>
    <col min="12545" max="12545" width="12.7109375" style="36" customWidth="1"/>
    <col min="12546" max="12546" width="13.85546875" style="36" customWidth="1"/>
    <col min="12547" max="12547" width="13.7109375" style="36" customWidth="1"/>
    <col min="12548" max="12549" width="5.28515625" style="36" customWidth="1"/>
    <col min="12550" max="12550" width="47.140625" style="36" customWidth="1"/>
    <col min="12551" max="12551" width="10.5703125" style="36" customWidth="1"/>
    <col min="12552" max="12552" width="13.5703125" style="36" customWidth="1"/>
    <col min="12553" max="12553" width="6.85546875" style="36" customWidth="1"/>
    <col min="12554" max="12554" width="6.5703125" style="36" customWidth="1"/>
    <col min="12555" max="12555" width="1.28515625" style="36" customWidth="1"/>
    <col min="12556" max="12556" width="10.7109375" style="36" customWidth="1"/>
    <col min="12557" max="12557" width="1.28515625" style="36" customWidth="1"/>
    <col min="12558" max="12558" width="0" style="36" hidden="1" customWidth="1"/>
    <col min="12559" max="12800" width="9.140625" style="36"/>
    <col min="12801" max="12801" width="12.7109375" style="36" customWidth="1"/>
    <col min="12802" max="12802" width="13.85546875" style="36" customWidth="1"/>
    <col min="12803" max="12803" width="13.7109375" style="36" customWidth="1"/>
    <col min="12804" max="12805" width="5.28515625" style="36" customWidth="1"/>
    <col min="12806" max="12806" width="47.140625" style="36" customWidth="1"/>
    <col min="12807" max="12807" width="10.5703125" style="36" customWidth="1"/>
    <col min="12808" max="12808" width="13.5703125" style="36" customWidth="1"/>
    <col min="12809" max="12809" width="6.85546875" style="36" customWidth="1"/>
    <col min="12810" max="12810" width="6.5703125" style="36" customWidth="1"/>
    <col min="12811" max="12811" width="1.28515625" style="36" customWidth="1"/>
    <col min="12812" max="12812" width="10.7109375" style="36" customWidth="1"/>
    <col min="12813" max="12813" width="1.28515625" style="36" customWidth="1"/>
    <col min="12814" max="12814" width="0" style="36" hidden="1" customWidth="1"/>
    <col min="12815" max="13056" width="9.140625" style="36"/>
    <col min="13057" max="13057" width="12.7109375" style="36" customWidth="1"/>
    <col min="13058" max="13058" width="13.85546875" style="36" customWidth="1"/>
    <col min="13059" max="13059" width="13.7109375" style="36" customWidth="1"/>
    <col min="13060" max="13061" width="5.28515625" style="36" customWidth="1"/>
    <col min="13062" max="13062" width="47.140625" style="36" customWidth="1"/>
    <col min="13063" max="13063" width="10.5703125" style="36" customWidth="1"/>
    <col min="13064" max="13064" width="13.5703125" style="36" customWidth="1"/>
    <col min="13065" max="13065" width="6.85546875" style="36" customWidth="1"/>
    <col min="13066" max="13066" width="6.5703125" style="36" customWidth="1"/>
    <col min="13067" max="13067" width="1.28515625" style="36" customWidth="1"/>
    <col min="13068" max="13068" width="10.7109375" style="36" customWidth="1"/>
    <col min="13069" max="13069" width="1.28515625" style="36" customWidth="1"/>
    <col min="13070" max="13070" width="0" style="36" hidden="1" customWidth="1"/>
    <col min="13071" max="13312" width="9.140625" style="36"/>
    <col min="13313" max="13313" width="12.7109375" style="36" customWidth="1"/>
    <col min="13314" max="13314" width="13.85546875" style="36" customWidth="1"/>
    <col min="13315" max="13315" width="13.7109375" style="36" customWidth="1"/>
    <col min="13316" max="13317" width="5.28515625" style="36" customWidth="1"/>
    <col min="13318" max="13318" width="47.140625" style="36" customWidth="1"/>
    <col min="13319" max="13319" width="10.5703125" style="36" customWidth="1"/>
    <col min="13320" max="13320" width="13.5703125" style="36" customWidth="1"/>
    <col min="13321" max="13321" width="6.85546875" style="36" customWidth="1"/>
    <col min="13322" max="13322" width="6.5703125" style="36" customWidth="1"/>
    <col min="13323" max="13323" width="1.28515625" style="36" customWidth="1"/>
    <col min="13324" max="13324" width="10.7109375" style="36" customWidth="1"/>
    <col min="13325" max="13325" width="1.28515625" style="36" customWidth="1"/>
    <col min="13326" max="13326" width="0" style="36" hidden="1" customWidth="1"/>
    <col min="13327" max="13568" width="9.140625" style="36"/>
    <col min="13569" max="13569" width="12.7109375" style="36" customWidth="1"/>
    <col min="13570" max="13570" width="13.85546875" style="36" customWidth="1"/>
    <col min="13571" max="13571" width="13.7109375" style="36" customWidth="1"/>
    <col min="13572" max="13573" width="5.28515625" style="36" customWidth="1"/>
    <col min="13574" max="13574" width="47.140625" style="36" customWidth="1"/>
    <col min="13575" max="13575" width="10.5703125" style="36" customWidth="1"/>
    <col min="13576" max="13576" width="13.5703125" style="36" customWidth="1"/>
    <col min="13577" max="13577" width="6.85546875" style="36" customWidth="1"/>
    <col min="13578" max="13578" width="6.5703125" style="36" customWidth="1"/>
    <col min="13579" max="13579" width="1.28515625" style="36" customWidth="1"/>
    <col min="13580" max="13580" width="10.7109375" style="36" customWidth="1"/>
    <col min="13581" max="13581" width="1.28515625" style="36" customWidth="1"/>
    <col min="13582" max="13582" width="0" style="36" hidden="1" customWidth="1"/>
    <col min="13583" max="13824" width="9.140625" style="36"/>
    <col min="13825" max="13825" width="12.7109375" style="36" customWidth="1"/>
    <col min="13826" max="13826" width="13.85546875" style="36" customWidth="1"/>
    <col min="13827" max="13827" width="13.7109375" style="36" customWidth="1"/>
    <col min="13828" max="13829" width="5.28515625" style="36" customWidth="1"/>
    <col min="13830" max="13830" width="47.140625" style="36" customWidth="1"/>
    <col min="13831" max="13831" width="10.5703125" style="36" customWidth="1"/>
    <col min="13832" max="13832" width="13.5703125" style="36" customWidth="1"/>
    <col min="13833" max="13833" width="6.85546875" style="36" customWidth="1"/>
    <col min="13834" max="13834" width="6.5703125" style="36" customWidth="1"/>
    <col min="13835" max="13835" width="1.28515625" style="36" customWidth="1"/>
    <col min="13836" max="13836" width="10.7109375" style="36" customWidth="1"/>
    <col min="13837" max="13837" width="1.28515625" style="36" customWidth="1"/>
    <col min="13838" max="13838" width="0" style="36" hidden="1" customWidth="1"/>
    <col min="13839" max="14080" width="9.140625" style="36"/>
    <col min="14081" max="14081" width="12.7109375" style="36" customWidth="1"/>
    <col min="14082" max="14082" width="13.85546875" style="36" customWidth="1"/>
    <col min="14083" max="14083" width="13.7109375" style="36" customWidth="1"/>
    <col min="14084" max="14085" width="5.28515625" style="36" customWidth="1"/>
    <col min="14086" max="14086" width="47.140625" style="36" customWidth="1"/>
    <col min="14087" max="14087" width="10.5703125" style="36" customWidth="1"/>
    <col min="14088" max="14088" width="13.5703125" style="36" customWidth="1"/>
    <col min="14089" max="14089" width="6.85546875" style="36" customWidth="1"/>
    <col min="14090" max="14090" width="6.5703125" style="36" customWidth="1"/>
    <col min="14091" max="14091" width="1.28515625" style="36" customWidth="1"/>
    <col min="14092" max="14092" width="10.7109375" style="36" customWidth="1"/>
    <col min="14093" max="14093" width="1.28515625" style="36" customWidth="1"/>
    <col min="14094" max="14094" width="0" style="36" hidden="1" customWidth="1"/>
    <col min="14095" max="14336" width="9.140625" style="36"/>
    <col min="14337" max="14337" width="12.7109375" style="36" customWidth="1"/>
    <col min="14338" max="14338" width="13.85546875" style="36" customWidth="1"/>
    <col min="14339" max="14339" width="13.7109375" style="36" customWidth="1"/>
    <col min="14340" max="14341" width="5.28515625" style="36" customWidth="1"/>
    <col min="14342" max="14342" width="47.140625" style="36" customWidth="1"/>
    <col min="14343" max="14343" width="10.5703125" style="36" customWidth="1"/>
    <col min="14344" max="14344" width="13.5703125" style="36" customWidth="1"/>
    <col min="14345" max="14345" width="6.85546875" style="36" customWidth="1"/>
    <col min="14346" max="14346" width="6.5703125" style="36" customWidth="1"/>
    <col min="14347" max="14347" width="1.28515625" style="36" customWidth="1"/>
    <col min="14348" max="14348" width="10.7109375" style="36" customWidth="1"/>
    <col min="14349" max="14349" width="1.28515625" style="36" customWidth="1"/>
    <col min="14350" max="14350" width="0" style="36" hidden="1" customWidth="1"/>
    <col min="14351" max="14592" width="9.140625" style="36"/>
    <col min="14593" max="14593" width="12.7109375" style="36" customWidth="1"/>
    <col min="14594" max="14594" width="13.85546875" style="36" customWidth="1"/>
    <col min="14595" max="14595" width="13.7109375" style="36" customWidth="1"/>
    <col min="14596" max="14597" width="5.28515625" style="36" customWidth="1"/>
    <col min="14598" max="14598" width="47.140625" style="36" customWidth="1"/>
    <col min="14599" max="14599" width="10.5703125" style="36" customWidth="1"/>
    <col min="14600" max="14600" width="13.5703125" style="36" customWidth="1"/>
    <col min="14601" max="14601" width="6.85546875" style="36" customWidth="1"/>
    <col min="14602" max="14602" width="6.5703125" style="36" customWidth="1"/>
    <col min="14603" max="14603" width="1.28515625" style="36" customWidth="1"/>
    <col min="14604" max="14604" width="10.7109375" style="36" customWidth="1"/>
    <col min="14605" max="14605" width="1.28515625" style="36" customWidth="1"/>
    <col min="14606" max="14606" width="0" style="36" hidden="1" customWidth="1"/>
    <col min="14607" max="14848" width="9.140625" style="36"/>
    <col min="14849" max="14849" width="12.7109375" style="36" customWidth="1"/>
    <col min="14850" max="14850" width="13.85546875" style="36" customWidth="1"/>
    <col min="14851" max="14851" width="13.7109375" style="36" customWidth="1"/>
    <col min="14852" max="14853" width="5.28515625" style="36" customWidth="1"/>
    <col min="14854" max="14854" width="47.140625" style="36" customWidth="1"/>
    <col min="14855" max="14855" width="10.5703125" style="36" customWidth="1"/>
    <col min="14856" max="14856" width="13.5703125" style="36" customWidth="1"/>
    <col min="14857" max="14857" width="6.85546875" style="36" customWidth="1"/>
    <col min="14858" max="14858" width="6.5703125" style="36" customWidth="1"/>
    <col min="14859" max="14859" width="1.28515625" style="36" customWidth="1"/>
    <col min="14860" max="14860" width="10.7109375" style="36" customWidth="1"/>
    <col min="14861" max="14861" width="1.28515625" style="36" customWidth="1"/>
    <col min="14862" max="14862" width="0" style="36" hidden="1" customWidth="1"/>
    <col min="14863" max="15104" width="9.140625" style="36"/>
    <col min="15105" max="15105" width="12.7109375" style="36" customWidth="1"/>
    <col min="15106" max="15106" width="13.85546875" style="36" customWidth="1"/>
    <col min="15107" max="15107" width="13.7109375" style="36" customWidth="1"/>
    <col min="15108" max="15109" width="5.28515625" style="36" customWidth="1"/>
    <col min="15110" max="15110" width="47.140625" style="36" customWidth="1"/>
    <col min="15111" max="15111" width="10.5703125" style="36" customWidth="1"/>
    <col min="15112" max="15112" width="13.5703125" style="36" customWidth="1"/>
    <col min="15113" max="15113" width="6.85546875" style="36" customWidth="1"/>
    <col min="15114" max="15114" width="6.5703125" style="36" customWidth="1"/>
    <col min="15115" max="15115" width="1.28515625" style="36" customWidth="1"/>
    <col min="15116" max="15116" width="10.7109375" style="36" customWidth="1"/>
    <col min="15117" max="15117" width="1.28515625" style="36" customWidth="1"/>
    <col min="15118" max="15118" width="0" style="36" hidden="1" customWidth="1"/>
    <col min="15119" max="15360" width="9.140625" style="36"/>
    <col min="15361" max="15361" width="12.7109375" style="36" customWidth="1"/>
    <col min="15362" max="15362" width="13.85546875" style="36" customWidth="1"/>
    <col min="15363" max="15363" width="13.7109375" style="36" customWidth="1"/>
    <col min="15364" max="15365" width="5.28515625" style="36" customWidth="1"/>
    <col min="15366" max="15366" width="47.140625" style="36" customWidth="1"/>
    <col min="15367" max="15367" width="10.5703125" style="36" customWidth="1"/>
    <col min="15368" max="15368" width="13.5703125" style="36" customWidth="1"/>
    <col min="15369" max="15369" width="6.85546875" style="36" customWidth="1"/>
    <col min="15370" max="15370" width="6.5703125" style="36" customWidth="1"/>
    <col min="15371" max="15371" width="1.28515625" style="36" customWidth="1"/>
    <col min="15372" max="15372" width="10.7109375" style="36" customWidth="1"/>
    <col min="15373" max="15373" width="1.28515625" style="36" customWidth="1"/>
    <col min="15374" max="15374" width="0" style="36" hidden="1" customWidth="1"/>
    <col min="15375" max="15616" width="9.140625" style="36"/>
    <col min="15617" max="15617" width="12.7109375" style="36" customWidth="1"/>
    <col min="15618" max="15618" width="13.85546875" style="36" customWidth="1"/>
    <col min="15619" max="15619" width="13.7109375" style="36" customWidth="1"/>
    <col min="15620" max="15621" width="5.28515625" style="36" customWidth="1"/>
    <col min="15622" max="15622" width="47.140625" style="36" customWidth="1"/>
    <col min="15623" max="15623" width="10.5703125" style="36" customWidth="1"/>
    <col min="15624" max="15624" width="13.5703125" style="36" customWidth="1"/>
    <col min="15625" max="15625" width="6.85546875" style="36" customWidth="1"/>
    <col min="15626" max="15626" width="6.5703125" style="36" customWidth="1"/>
    <col min="15627" max="15627" width="1.28515625" style="36" customWidth="1"/>
    <col min="15628" max="15628" width="10.7109375" style="36" customWidth="1"/>
    <col min="15629" max="15629" width="1.28515625" style="36" customWidth="1"/>
    <col min="15630" max="15630" width="0" style="36" hidden="1" customWidth="1"/>
    <col min="15631" max="15872" width="9.140625" style="36"/>
    <col min="15873" max="15873" width="12.7109375" style="36" customWidth="1"/>
    <col min="15874" max="15874" width="13.85546875" style="36" customWidth="1"/>
    <col min="15875" max="15875" width="13.7109375" style="36" customWidth="1"/>
    <col min="15876" max="15877" width="5.28515625" style="36" customWidth="1"/>
    <col min="15878" max="15878" width="47.140625" style="36" customWidth="1"/>
    <col min="15879" max="15879" width="10.5703125" style="36" customWidth="1"/>
    <col min="15880" max="15880" width="13.5703125" style="36" customWidth="1"/>
    <col min="15881" max="15881" width="6.85546875" style="36" customWidth="1"/>
    <col min="15882" max="15882" width="6.5703125" style="36" customWidth="1"/>
    <col min="15883" max="15883" width="1.28515625" style="36" customWidth="1"/>
    <col min="15884" max="15884" width="10.7109375" style="36" customWidth="1"/>
    <col min="15885" max="15885" width="1.28515625" style="36" customWidth="1"/>
    <col min="15886" max="15886" width="0" style="36" hidden="1" customWidth="1"/>
    <col min="15887" max="16128" width="9.140625" style="36"/>
    <col min="16129" max="16129" width="12.7109375" style="36" customWidth="1"/>
    <col min="16130" max="16130" width="13.85546875" style="36" customWidth="1"/>
    <col min="16131" max="16131" width="13.7109375" style="36" customWidth="1"/>
    <col min="16132" max="16133" width="5.28515625" style="36" customWidth="1"/>
    <col min="16134" max="16134" width="47.140625" style="36" customWidth="1"/>
    <col min="16135" max="16135" width="10.5703125" style="36" customWidth="1"/>
    <col min="16136" max="16136" width="13.5703125" style="36" customWidth="1"/>
    <col min="16137" max="16137" width="6.85546875" style="36" customWidth="1"/>
    <col min="16138" max="16138" width="6.5703125" style="36" customWidth="1"/>
    <col min="16139" max="16139" width="1.28515625" style="36" customWidth="1"/>
    <col min="16140" max="16140" width="10.7109375" style="36" customWidth="1"/>
    <col min="16141" max="16141" width="1.28515625" style="36" customWidth="1"/>
    <col min="16142" max="16142" width="0" style="36" hidden="1" customWidth="1"/>
    <col min="16143" max="16384" width="9.140625" style="36"/>
  </cols>
  <sheetData>
    <row r="1" spans="1:13" x14ac:dyDescent="0.2">
      <c r="A1" s="96" t="s">
        <v>118</v>
      </c>
      <c r="B1" s="97"/>
      <c r="C1" s="97"/>
      <c r="D1" s="97"/>
    </row>
    <row r="2" spans="1:13" x14ac:dyDescent="0.2">
      <c r="A2" s="97"/>
      <c r="B2" s="97"/>
      <c r="C2" s="97"/>
      <c r="D2" s="97"/>
      <c r="J2" s="98"/>
      <c r="K2" s="97"/>
      <c r="L2" s="99"/>
    </row>
    <row r="3" spans="1:13" x14ac:dyDescent="0.2">
      <c r="A3" s="96" t="s">
        <v>119</v>
      </c>
      <c r="B3" s="97"/>
      <c r="C3" s="97"/>
      <c r="D3" s="97"/>
      <c r="J3" s="97"/>
      <c r="K3" s="97"/>
      <c r="L3" s="97"/>
    </row>
    <row r="4" spans="1:13" hidden="1" x14ac:dyDescent="0.2">
      <c r="A4" s="97"/>
      <c r="B4" s="97"/>
      <c r="C4" s="97"/>
      <c r="D4" s="97"/>
    </row>
    <row r="5" spans="1:13" x14ac:dyDescent="0.2">
      <c r="A5" s="97"/>
      <c r="B5" s="97"/>
      <c r="C5" s="97"/>
      <c r="D5" s="97"/>
      <c r="J5" s="98"/>
      <c r="K5" s="97"/>
      <c r="L5" s="100"/>
    </row>
    <row r="6" spans="1:13" x14ac:dyDescent="0.2">
      <c r="A6" s="96" t="s">
        <v>120</v>
      </c>
      <c r="B6" s="97"/>
      <c r="C6" s="97"/>
      <c r="J6" s="97"/>
      <c r="K6" s="97"/>
      <c r="L6" s="97"/>
    </row>
    <row r="7" spans="1:13" x14ac:dyDescent="0.2">
      <c r="A7" s="97"/>
      <c r="B7" s="97"/>
      <c r="C7" s="97"/>
    </row>
    <row r="8" spans="1:13" ht="409.6" hidden="1" customHeight="1" x14ac:dyDescent="0.2"/>
    <row r="9" spans="1:13" ht="24" x14ac:dyDescent="0.2">
      <c r="F9" s="37" t="s">
        <v>121</v>
      </c>
    </row>
    <row r="10" spans="1:13" ht="14.25" customHeight="1" x14ac:dyDescent="0.2"/>
    <row r="11" spans="1:13" x14ac:dyDescent="0.2">
      <c r="A11" s="38" t="s">
        <v>122</v>
      </c>
      <c r="B11" s="38" t="s">
        <v>123</v>
      </c>
      <c r="C11" s="90" t="s">
        <v>124</v>
      </c>
      <c r="D11" s="91"/>
      <c r="E11" s="91"/>
      <c r="F11" s="91"/>
      <c r="G11" s="91"/>
      <c r="H11" s="39">
        <v>2025</v>
      </c>
      <c r="I11" s="92">
        <v>2026</v>
      </c>
      <c r="J11" s="91"/>
      <c r="K11" s="92">
        <v>2027</v>
      </c>
      <c r="L11" s="91"/>
      <c r="M11" s="91"/>
    </row>
    <row r="12" spans="1:13" x14ac:dyDescent="0.2">
      <c r="A12" s="40" t="s">
        <v>125</v>
      </c>
      <c r="B12" s="41" t="s">
        <v>126</v>
      </c>
      <c r="C12" s="93" t="s">
        <v>127</v>
      </c>
      <c r="D12" s="94"/>
      <c r="E12" s="94"/>
      <c r="F12" s="94"/>
      <c r="G12" s="94"/>
      <c r="H12" s="42">
        <v>654100</v>
      </c>
      <c r="I12" s="95">
        <v>700000</v>
      </c>
      <c r="J12" s="94"/>
      <c r="K12" s="95">
        <v>749000</v>
      </c>
      <c r="L12" s="94"/>
      <c r="M12" s="94"/>
    </row>
    <row r="13" spans="1:13" x14ac:dyDescent="0.2">
      <c r="A13" s="43" t="s">
        <v>128</v>
      </c>
      <c r="B13" s="44" t="s">
        <v>129</v>
      </c>
      <c r="C13" s="105" t="s">
        <v>130</v>
      </c>
      <c r="D13" s="97"/>
      <c r="E13" s="97"/>
      <c r="F13" s="97"/>
      <c r="G13" s="97"/>
      <c r="H13" s="45">
        <v>654100</v>
      </c>
      <c r="I13" s="106">
        <v>700000</v>
      </c>
      <c r="J13" s="97"/>
      <c r="K13" s="106">
        <v>749000</v>
      </c>
      <c r="L13" s="97"/>
      <c r="M13" s="97"/>
    </row>
    <row r="14" spans="1:13" x14ac:dyDescent="0.2">
      <c r="A14" s="46" t="s">
        <v>131</v>
      </c>
      <c r="B14" s="47" t="s">
        <v>35</v>
      </c>
      <c r="C14" s="107" t="s">
        <v>132</v>
      </c>
      <c r="D14" s="97"/>
      <c r="E14" s="97"/>
      <c r="F14" s="97"/>
      <c r="G14" s="97"/>
      <c r="H14" s="48">
        <v>654100</v>
      </c>
      <c r="I14" s="108">
        <v>700000</v>
      </c>
      <c r="J14" s="97"/>
      <c r="K14" s="108">
        <v>749000</v>
      </c>
      <c r="L14" s="97"/>
      <c r="M14" s="97"/>
    </row>
    <row r="15" spans="1:13" x14ac:dyDescent="0.2">
      <c r="A15" s="49" t="s">
        <v>133</v>
      </c>
      <c r="B15" s="50" t="s">
        <v>134</v>
      </c>
      <c r="C15" s="101" t="s">
        <v>132</v>
      </c>
      <c r="D15" s="97"/>
      <c r="E15" s="97"/>
      <c r="F15" s="97"/>
      <c r="G15" s="97"/>
      <c r="H15" s="51">
        <v>654100</v>
      </c>
      <c r="I15" s="102">
        <v>700000</v>
      </c>
      <c r="J15" s="97"/>
      <c r="K15" s="102">
        <v>749000</v>
      </c>
      <c r="L15" s="97"/>
      <c r="M15" s="97"/>
    </row>
    <row r="16" spans="1:13" x14ac:dyDescent="0.2">
      <c r="A16" s="52" t="s">
        <v>135</v>
      </c>
      <c r="B16" s="53" t="s">
        <v>136</v>
      </c>
      <c r="C16" s="103" t="s">
        <v>137</v>
      </c>
      <c r="D16" s="97"/>
      <c r="E16" s="97"/>
      <c r="F16" s="97"/>
      <c r="G16" s="97"/>
      <c r="H16" s="54">
        <v>654100</v>
      </c>
      <c r="I16" s="104">
        <v>700000</v>
      </c>
      <c r="J16" s="97"/>
      <c r="K16" s="104">
        <v>749000</v>
      </c>
      <c r="L16" s="97"/>
      <c r="M16" s="97"/>
    </row>
    <row r="17" spans="1:13" x14ac:dyDescent="0.2">
      <c r="A17" s="55" t="s">
        <v>138</v>
      </c>
      <c r="B17" s="56" t="s">
        <v>139</v>
      </c>
      <c r="C17" s="98" t="s">
        <v>140</v>
      </c>
      <c r="D17" s="97"/>
      <c r="E17" s="97"/>
      <c r="F17" s="97"/>
      <c r="G17" s="97"/>
      <c r="H17" s="57">
        <v>649100</v>
      </c>
      <c r="I17" s="109">
        <v>695000</v>
      </c>
      <c r="J17" s="97"/>
      <c r="K17" s="109">
        <v>744000</v>
      </c>
      <c r="L17" s="97"/>
      <c r="M17" s="97"/>
    </row>
    <row r="18" spans="1:13" x14ac:dyDescent="0.2">
      <c r="A18" s="55" t="s">
        <v>141</v>
      </c>
      <c r="B18" s="56" t="s">
        <v>142</v>
      </c>
      <c r="C18" s="98" t="s">
        <v>143</v>
      </c>
      <c r="D18" s="97"/>
      <c r="E18" s="97"/>
      <c r="F18" s="97"/>
      <c r="G18" s="97"/>
      <c r="H18" s="57">
        <v>5000</v>
      </c>
      <c r="I18" s="109">
        <v>5000</v>
      </c>
      <c r="J18" s="97"/>
      <c r="K18" s="109">
        <v>5000</v>
      </c>
      <c r="L18" s="97"/>
      <c r="M18" s="97"/>
    </row>
    <row r="19" spans="1:13" x14ac:dyDescent="0.2">
      <c r="A19" s="52" t="s">
        <v>135</v>
      </c>
      <c r="B19" s="53" t="s">
        <v>144</v>
      </c>
      <c r="C19" s="103" t="s">
        <v>145</v>
      </c>
      <c r="D19" s="97"/>
      <c r="E19" s="97"/>
      <c r="F19" s="97"/>
      <c r="G19" s="97"/>
      <c r="H19" s="54">
        <v>0</v>
      </c>
      <c r="I19" s="104">
        <v>0</v>
      </c>
      <c r="J19" s="97"/>
      <c r="K19" s="104">
        <v>0</v>
      </c>
      <c r="L19" s="97"/>
      <c r="M19" s="97"/>
    </row>
    <row r="20" spans="1:13" x14ac:dyDescent="0.2">
      <c r="A20" s="55" t="s">
        <v>146</v>
      </c>
      <c r="B20" s="56" t="s">
        <v>147</v>
      </c>
      <c r="C20" s="98" t="s">
        <v>148</v>
      </c>
      <c r="D20" s="97"/>
      <c r="E20" s="97"/>
      <c r="F20" s="97"/>
      <c r="G20" s="97"/>
      <c r="H20" s="57">
        <v>0</v>
      </c>
      <c r="I20" s="109">
        <v>0</v>
      </c>
      <c r="J20" s="97"/>
      <c r="K20" s="109">
        <v>0</v>
      </c>
      <c r="L20" s="97"/>
      <c r="M20" s="97"/>
    </row>
    <row r="21" spans="1:13" x14ac:dyDescent="0.2">
      <c r="A21" s="52" t="s">
        <v>135</v>
      </c>
      <c r="B21" s="53" t="s">
        <v>149</v>
      </c>
      <c r="C21" s="103" t="s">
        <v>150</v>
      </c>
      <c r="D21" s="97"/>
      <c r="E21" s="97"/>
      <c r="F21" s="97"/>
      <c r="G21" s="97"/>
      <c r="H21" s="54">
        <v>0</v>
      </c>
      <c r="I21" s="104">
        <v>0</v>
      </c>
      <c r="J21" s="97"/>
      <c r="K21" s="104">
        <v>0</v>
      </c>
      <c r="L21" s="97"/>
      <c r="M21" s="97"/>
    </row>
    <row r="22" spans="1:13" x14ac:dyDescent="0.2">
      <c r="A22" s="55" t="s">
        <v>151</v>
      </c>
      <c r="B22" s="56" t="s">
        <v>152</v>
      </c>
      <c r="C22" s="98" t="s">
        <v>153</v>
      </c>
      <c r="D22" s="97"/>
      <c r="E22" s="97"/>
      <c r="F22" s="97"/>
      <c r="G22" s="97"/>
      <c r="H22" s="57">
        <v>0</v>
      </c>
      <c r="I22" s="109">
        <v>0</v>
      </c>
      <c r="J22" s="97"/>
      <c r="K22" s="109">
        <v>0</v>
      </c>
      <c r="L22" s="97"/>
      <c r="M22" s="97"/>
    </row>
    <row r="23" spans="1:13" x14ac:dyDescent="0.2">
      <c r="A23" s="55" t="s">
        <v>154</v>
      </c>
      <c r="B23" s="56" t="s">
        <v>155</v>
      </c>
      <c r="C23" s="98" t="s">
        <v>156</v>
      </c>
      <c r="D23" s="97"/>
      <c r="E23" s="97"/>
      <c r="F23" s="97"/>
      <c r="G23" s="97"/>
      <c r="H23" s="57">
        <v>0</v>
      </c>
      <c r="I23" s="109">
        <v>0</v>
      </c>
      <c r="J23" s="97"/>
      <c r="K23" s="109">
        <v>0</v>
      </c>
      <c r="L23" s="97"/>
      <c r="M23" s="97"/>
    </row>
    <row r="24" spans="1:13" x14ac:dyDescent="0.2">
      <c r="A24" s="55" t="s">
        <v>157</v>
      </c>
      <c r="B24" s="56" t="s">
        <v>158</v>
      </c>
      <c r="C24" s="98" t="s">
        <v>159</v>
      </c>
      <c r="D24" s="97"/>
      <c r="E24" s="97"/>
      <c r="F24" s="97"/>
      <c r="G24" s="97"/>
      <c r="H24" s="57">
        <v>0</v>
      </c>
      <c r="I24" s="109">
        <v>0</v>
      </c>
      <c r="J24" s="97"/>
      <c r="K24" s="109">
        <v>0</v>
      </c>
      <c r="L24" s="97"/>
      <c r="M24" s="97"/>
    </row>
    <row r="25" spans="1:13" x14ac:dyDescent="0.2">
      <c r="A25" s="52" t="s">
        <v>135</v>
      </c>
      <c r="B25" s="53" t="s">
        <v>160</v>
      </c>
      <c r="C25" s="103" t="s">
        <v>161</v>
      </c>
      <c r="D25" s="97"/>
      <c r="E25" s="97"/>
      <c r="F25" s="97"/>
      <c r="G25" s="97"/>
      <c r="H25" s="54">
        <v>0</v>
      </c>
      <c r="I25" s="104">
        <v>0</v>
      </c>
      <c r="J25" s="97"/>
      <c r="K25" s="104">
        <v>0</v>
      </c>
      <c r="L25" s="97"/>
      <c r="M25" s="97"/>
    </row>
    <row r="26" spans="1:13" x14ac:dyDescent="0.2">
      <c r="A26" s="55" t="s">
        <v>162</v>
      </c>
      <c r="B26" s="56" t="s">
        <v>163</v>
      </c>
      <c r="C26" s="98" t="s">
        <v>164</v>
      </c>
      <c r="D26" s="97"/>
      <c r="E26" s="97"/>
      <c r="F26" s="97"/>
      <c r="G26" s="97"/>
      <c r="H26" s="57">
        <v>0</v>
      </c>
      <c r="I26" s="109">
        <v>0</v>
      </c>
      <c r="J26" s="97"/>
      <c r="K26" s="109">
        <v>0</v>
      </c>
      <c r="L26" s="97"/>
      <c r="M26" s="97"/>
    </row>
    <row r="27" spans="1:13" ht="12.75" customHeight="1" x14ac:dyDescent="0.2"/>
    <row r="28" spans="1:13" x14ac:dyDescent="0.2">
      <c r="A28" s="38" t="s">
        <v>122</v>
      </c>
      <c r="B28" s="38" t="s">
        <v>123</v>
      </c>
      <c r="C28" s="90" t="s">
        <v>124</v>
      </c>
      <c r="D28" s="91"/>
      <c r="E28" s="91"/>
      <c r="F28" s="91"/>
      <c r="G28" s="91"/>
      <c r="H28" s="39">
        <v>2025</v>
      </c>
      <c r="I28" s="92">
        <v>2026</v>
      </c>
      <c r="J28" s="91"/>
      <c r="K28" s="92">
        <v>2027</v>
      </c>
      <c r="L28" s="91"/>
      <c r="M28" s="91"/>
    </row>
    <row r="29" spans="1:13" x14ac:dyDescent="0.2">
      <c r="A29" s="40" t="s">
        <v>125</v>
      </c>
      <c r="B29" s="41" t="s">
        <v>126</v>
      </c>
      <c r="C29" s="93" t="s">
        <v>127</v>
      </c>
      <c r="D29" s="94"/>
      <c r="E29" s="94"/>
      <c r="F29" s="94"/>
      <c r="G29" s="94"/>
      <c r="H29" s="42">
        <v>654100</v>
      </c>
      <c r="I29" s="95">
        <v>700000</v>
      </c>
      <c r="J29" s="94"/>
      <c r="K29" s="95">
        <v>749000</v>
      </c>
      <c r="L29" s="94"/>
      <c r="M29" s="94"/>
    </row>
    <row r="30" spans="1:13" x14ac:dyDescent="0.2">
      <c r="A30" s="43" t="s">
        <v>128</v>
      </c>
      <c r="B30" s="44" t="s">
        <v>129</v>
      </c>
      <c r="C30" s="105" t="s">
        <v>130</v>
      </c>
      <c r="D30" s="97"/>
      <c r="E30" s="97"/>
      <c r="F30" s="97"/>
      <c r="G30" s="97"/>
      <c r="H30" s="45">
        <v>654100</v>
      </c>
      <c r="I30" s="106">
        <v>700000</v>
      </c>
      <c r="J30" s="97"/>
      <c r="K30" s="106">
        <v>749000</v>
      </c>
      <c r="L30" s="97"/>
      <c r="M30" s="97"/>
    </row>
    <row r="31" spans="1:13" x14ac:dyDescent="0.2">
      <c r="A31" s="46" t="s">
        <v>131</v>
      </c>
      <c r="B31" s="47" t="s">
        <v>35</v>
      </c>
      <c r="C31" s="107" t="s">
        <v>132</v>
      </c>
      <c r="D31" s="97"/>
      <c r="E31" s="97"/>
      <c r="F31" s="97"/>
      <c r="G31" s="97"/>
      <c r="H31" s="48">
        <v>654100</v>
      </c>
      <c r="I31" s="108">
        <v>700000</v>
      </c>
      <c r="J31" s="97"/>
      <c r="K31" s="108">
        <v>749000</v>
      </c>
      <c r="L31" s="97"/>
      <c r="M31" s="97"/>
    </row>
    <row r="32" spans="1:13" x14ac:dyDescent="0.2">
      <c r="A32" s="49" t="s">
        <v>133</v>
      </c>
      <c r="B32" s="50" t="s">
        <v>134</v>
      </c>
      <c r="C32" s="101" t="s">
        <v>132</v>
      </c>
      <c r="D32" s="97"/>
      <c r="E32" s="97"/>
      <c r="F32" s="97"/>
      <c r="G32" s="97"/>
      <c r="H32" s="51">
        <v>654100</v>
      </c>
      <c r="I32" s="102">
        <v>700000</v>
      </c>
      <c r="J32" s="97"/>
      <c r="K32" s="102">
        <v>749000</v>
      </c>
      <c r="L32" s="97"/>
      <c r="M32" s="97"/>
    </row>
    <row r="33" spans="1:16" ht="22.5" x14ac:dyDescent="0.2">
      <c r="A33" s="58" t="s">
        <v>165</v>
      </c>
      <c r="B33" s="59" t="s">
        <v>166</v>
      </c>
      <c r="C33" s="110" t="s">
        <v>167</v>
      </c>
      <c r="D33" s="97"/>
      <c r="E33" s="97"/>
      <c r="F33" s="97"/>
      <c r="G33" s="97"/>
      <c r="H33" s="60">
        <v>654100</v>
      </c>
      <c r="I33" s="111">
        <v>700000</v>
      </c>
      <c r="J33" s="97"/>
      <c r="K33" s="111">
        <v>749000</v>
      </c>
      <c r="L33" s="97"/>
      <c r="M33" s="97"/>
    </row>
    <row r="34" spans="1:16" x14ac:dyDescent="0.2">
      <c r="A34" s="61" t="s">
        <v>168</v>
      </c>
      <c r="B34" s="62" t="s">
        <v>169</v>
      </c>
      <c r="C34" s="112" t="s">
        <v>170</v>
      </c>
      <c r="D34" s="97"/>
      <c r="E34" s="97"/>
      <c r="F34" s="97"/>
      <c r="G34" s="97"/>
      <c r="H34" s="63">
        <v>654100</v>
      </c>
      <c r="I34" s="113">
        <v>700000</v>
      </c>
      <c r="J34" s="97"/>
      <c r="K34" s="113">
        <v>749000</v>
      </c>
      <c r="L34" s="97"/>
      <c r="M34" s="97"/>
    </row>
    <row r="35" spans="1:16" x14ac:dyDescent="0.2">
      <c r="A35" s="64" t="s">
        <v>171</v>
      </c>
      <c r="B35" s="65" t="s">
        <v>172</v>
      </c>
      <c r="C35" s="114" t="s">
        <v>173</v>
      </c>
      <c r="D35" s="97"/>
      <c r="E35" s="97"/>
      <c r="F35" s="97"/>
      <c r="G35" s="97"/>
      <c r="H35" s="66">
        <v>654100</v>
      </c>
      <c r="I35" s="115">
        <v>700000</v>
      </c>
      <c r="J35" s="97"/>
      <c r="K35" s="115">
        <v>749000</v>
      </c>
      <c r="L35" s="97"/>
      <c r="M35" s="97"/>
    </row>
    <row r="36" spans="1:16" x14ac:dyDescent="0.2">
      <c r="A36" s="52" t="s">
        <v>135</v>
      </c>
      <c r="B36" s="53" t="s">
        <v>136</v>
      </c>
      <c r="C36" s="103" t="s">
        <v>137</v>
      </c>
      <c r="D36" s="97"/>
      <c r="E36" s="97"/>
      <c r="F36" s="97"/>
      <c r="G36" s="97"/>
      <c r="H36" s="54">
        <v>654100</v>
      </c>
      <c r="I36" s="104">
        <v>700000</v>
      </c>
      <c r="J36" s="97"/>
      <c r="K36" s="104">
        <v>749000</v>
      </c>
      <c r="L36" s="97"/>
      <c r="M36" s="97"/>
      <c r="O36" s="79" t="s">
        <v>277</v>
      </c>
      <c r="P36" s="79" t="s">
        <v>278</v>
      </c>
    </row>
    <row r="37" spans="1:16" x14ac:dyDescent="0.2">
      <c r="A37" s="55" t="s">
        <v>174</v>
      </c>
      <c r="B37" s="56" t="s">
        <v>175</v>
      </c>
      <c r="C37" s="98" t="s">
        <v>176</v>
      </c>
      <c r="D37" s="97"/>
      <c r="E37" s="97"/>
      <c r="F37" s="97"/>
      <c r="G37" s="97"/>
      <c r="H37" s="57">
        <v>423300</v>
      </c>
      <c r="I37" s="109">
        <v>462700</v>
      </c>
      <c r="J37" s="97"/>
      <c r="K37" s="109">
        <v>504800</v>
      </c>
      <c r="L37" s="97"/>
      <c r="M37" s="97"/>
      <c r="O37" s="36">
        <f>SUMIFS('2025'!F$8:F$34,'2025'!T$8:T$34,FP_2025!P37)</f>
        <v>0</v>
      </c>
      <c r="P37" s="36">
        <f>B37*1</f>
        <v>3111</v>
      </c>
    </row>
    <row r="38" spans="1:16" x14ac:dyDescent="0.2">
      <c r="A38" s="55" t="s">
        <v>177</v>
      </c>
      <c r="B38" s="56" t="s">
        <v>169</v>
      </c>
      <c r="C38" s="98" t="s">
        <v>178</v>
      </c>
      <c r="D38" s="97"/>
      <c r="E38" s="97"/>
      <c r="F38" s="97"/>
      <c r="G38" s="97"/>
      <c r="H38" s="57">
        <v>32000</v>
      </c>
      <c r="I38" s="109">
        <v>32000</v>
      </c>
      <c r="J38" s="97"/>
      <c r="K38" s="109">
        <v>32000</v>
      </c>
      <c r="L38" s="97"/>
      <c r="M38" s="97"/>
      <c r="O38" s="75">
        <f>SUMIFS('2025'!F$8:F$34,'2025'!T$8:T$34,FP_2025!P38)</f>
        <v>0</v>
      </c>
      <c r="P38" s="75">
        <f t="shared" ref="P38:P63" si="0">B38*1</f>
        <v>3121</v>
      </c>
    </row>
    <row r="39" spans="1:16" x14ac:dyDescent="0.2">
      <c r="A39" s="55" t="s">
        <v>179</v>
      </c>
      <c r="B39" s="56" t="s">
        <v>180</v>
      </c>
      <c r="C39" s="98" t="s">
        <v>181</v>
      </c>
      <c r="D39" s="97"/>
      <c r="E39" s="97"/>
      <c r="F39" s="97"/>
      <c r="G39" s="97"/>
      <c r="H39" s="57">
        <v>69900</v>
      </c>
      <c r="I39" s="109">
        <v>76400</v>
      </c>
      <c r="J39" s="97"/>
      <c r="K39" s="109">
        <v>83300</v>
      </c>
      <c r="L39" s="97"/>
      <c r="M39" s="97"/>
      <c r="O39" s="75">
        <f>SUMIFS('2025'!F$8:F$34,'2025'!T$8:T$34,FP_2025!P39)</f>
        <v>0</v>
      </c>
      <c r="P39" s="75">
        <f t="shared" si="0"/>
        <v>3132</v>
      </c>
    </row>
    <row r="40" spans="1:16" x14ac:dyDescent="0.2">
      <c r="A40" s="55" t="s">
        <v>182</v>
      </c>
      <c r="B40" s="56" t="s">
        <v>183</v>
      </c>
      <c r="C40" s="98" t="s">
        <v>184</v>
      </c>
      <c r="D40" s="97"/>
      <c r="E40" s="97"/>
      <c r="F40" s="97"/>
      <c r="G40" s="97"/>
      <c r="H40" s="57">
        <v>3000</v>
      </c>
      <c r="I40" s="109">
        <v>3000</v>
      </c>
      <c r="J40" s="97"/>
      <c r="K40" s="109">
        <v>3000</v>
      </c>
      <c r="L40" s="97"/>
      <c r="M40" s="97"/>
      <c r="O40" s="75">
        <f>SUMIFS('2025'!F$8:F$34,'2025'!T$8:T$34,FP_2025!P40)</f>
        <v>0</v>
      </c>
      <c r="P40" s="75">
        <f t="shared" si="0"/>
        <v>3211</v>
      </c>
    </row>
    <row r="41" spans="1:16" x14ac:dyDescent="0.2">
      <c r="A41" s="55" t="s">
        <v>185</v>
      </c>
      <c r="B41" s="56" t="s">
        <v>186</v>
      </c>
      <c r="C41" s="98" t="s">
        <v>187</v>
      </c>
      <c r="D41" s="97"/>
      <c r="E41" s="97"/>
      <c r="F41" s="97"/>
      <c r="G41" s="97"/>
      <c r="H41" s="57">
        <v>7500</v>
      </c>
      <c r="I41" s="109">
        <v>7500</v>
      </c>
      <c r="J41" s="97"/>
      <c r="K41" s="109">
        <v>7500</v>
      </c>
      <c r="L41" s="97"/>
      <c r="M41" s="97"/>
      <c r="O41" s="75">
        <f>SUMIFS('2025'!F$8:F$34,'2025'!T$8:T$34,FP_2025!P41)</f>
        <v>0</v>
      </c>
      <c r="P41" s="75">
        <f t="shared" si="0"/>
        <v>3212</v>
      </c>
    </row>
    <row r="42" spans="1:16" x14ac:dyDescent="0.2">
      <c r="A42" s="55" t="s">
        <v>188</v>
      </c>
      <c r="B42" s="56" t="s">
        <v>189</v>
      </c>
      <c r="C42" s="98" t="s">
        <v>190</v>
      </c>
      <c r="D42" s="97"/>
      <c r="E42" s="97"/>
      <c r="F42" s="97"/>
      <c r="G42" s="97"/>
      <c r="H42" s="57">
        <v>6000</v>
      </c>
      <c r="I42" s="109">
        <v>6000</v>
      </c>
      <c r="J42" s="97"/>
      <c r="K42" s="109">
        <v>6000</v>
      </c>
      <c r="L42" s="97"/>
      <c r="M42" s="97"/>
      <c r="O42" s="75">
        <f>SUMIFS('2025'!F$8:F$34,'2025'!T$8:T$34,FP_2025!P42)</f>
        <v>6000</v>
      </c>
      <c r="P42" s="75">
        <f t="shared" si="0"/>
        <v>3213</v>
      </c>
    </row>
    <row r="43" spans="1:16" x14ac:dyDescent="0.2">
      <c r="A43" s="55" t="s">
        <v>191</v>
      </c>
      <c r="B43" s="56" t="s">
        <v>192</v>
      </c>
      <c r="C43" s="98" t="s">
        <v>193</v>
      </c>
      <c r="D43" s="97"/>
      <c r="E43" s="97"/>
      <c r="F43" s="97"/>
      <c r="G43" s="97"/>
      <c r="H43" s="57">
        <v>5000</v>
      </c>
      <c r="I43" s="109">
        <v>5000</v>
      </c>
      <c r="J43" s="97"/>
      <c r="K43" s="109">
        <v>5000</v>
      </c>
      <c r="L43" s="97"/>
      <c r="M43" s="97"/>
      <c r="O43" s="75">
        <f>SUMIFS('2025'!F$8:F$34,'2025'!T$8:T$34,FP_2025!P43)</f>
        <v>5000</v>
      </c>
      <c r="P43" s="75">
        <f t="shared" si="0"/>
        <v>3221</v>
      </c>
    </row>
    <row r="44" spans="1:16" x14ac:dyDescent="0.2">
      <c r="A44" s="55" t="s">
        <v>194</v>
      </c>
      <c r="B44" s="56" t="s">
        <v>195</v>
      </c>
      <c r="C44" s="98" t="s">
        <v>196</v>
      </c>
      <c r="D44" s="97"/>
      <c r="E44" s="97"/>
      <c r="F44" s="97"/>
      <c r="G44" s="97"/>
      <c r="H44" s="57">
        <v>9000</v>
      </c>
      <c r="I44" s="109">
        <v>9000</v>
      </c>
      <c r="J44" s="97"/>
      <c r="K44" s="109">
        <v>9000</v>
      </c>
      <c r="L44" s="97"/>
      <c r="M44" s="97"/>
      <c r="O44" s="75">
        <f>SUMIFS('2025'!F$8:F$34,'2025'!T$8:T$34,FP_2025!P44)</f>
        <v>4500</v>
      </c>
      <c r="P44" s="75">
        <f t="shared" si="0"/>
        <v>3223</v>
      </c>
    </row>
    <row r="45" spans="1:16" x14ac:dyDescent="0.2">
      <c r="A45" s="55" t="s">
        <v>197</v>
      </c>
      <c r="B45" s="56" t="s">
        <v>198</v>
      </c>
      <c r="C45" s="98" t="s">
        <v>199</v>
      </c>
      <c r="D45" s="97"/>
      <c r="E45" s="97"/>
      <c r="F45" s="97"/>
      <c r="G45" s="97"/>
      <c r="H45" s="57">
        <v>2000</v>
      </c>
      <c r="I45" s="109">
        <v>2000</v>
      </c>
      <c r="J45" s="97"/>
      <c r="K45" s="109">
        <v>2000</v>
      </c>
      <c r="L45" s="97"/>
      <c r="M45" s="97"/>
      <c r="O45" s="75">
        <f>SUMIFS('2025'!F$8:F$34,'2025'!T$8:T$34,FP_2025!P45)</f>
        <v>2000</v>
      </c>
      <c r="P45" s="75">
        <f t="shared" si="0"/>
        <v>3224</v>
      </c>
    </row>
    <row r="46" spans="1:16" x14ac:dyDescent="0.2">
      <c r="A46" s="55" t="s">
        <v>200</v>
      </c>
      <c r="B46" s="56" t="s">
        <v>201</v>
      </c>
      <c r="C46" s="98" t="s">
        <v>202</v>
      </c>
      <c r="D46" s="97"/>
      <c r="E46" s="97"/>
      <c r="F46" s="97"/>
      <c r="G46" s="97"/>
      <c r="H46" s="57">
        <v>3000</v>
      </c>
      <c r="I46" s="109">
        <v>3000</v>
      </c>
      <c r="J46" s="97"/>
      <c r="K46" s="109">
        <v>3000</v>
      </c>
      <c r="L46" s="97"/>
      <c r="M46" s="97"/>
      <c r="O46" s="75">
        <f>SUMIFS('2025'!F$8:F$34,'2025'!T$8:T$34,FP_2025!P46)</f>
        <v>3000</v>
      </c>
      <c r="P46" s="75">
        <f t="shared" si="0"/>
        <v>3225</v>
      </c>
    </row>
    <row r="47" spans="1:16" x14ac:dyDescent="0.2">
      <c r="A47" s="55" t="s">
        <v>203</v>
      </c>
      <c r="B47" s="56" t="s">
        <v>204</v>
      </c>
      <c r="C47" s="98" t="s">
        <v>205</v>
      </c>
      <c r="D47" s="97"/>
      <c r="E47" s="97"/>
      <c r="F47" s="97"/>
      <c r="G47" s="97"/>
      <c r="H47" s="57">
        <v>5000</v>
      </c>
      <c r="I47" s="109">
        <v>5000</v>
      </c>
      <c r="J47" s="97"/>
      <c r="K47" s="109">
        <v>5000</v>
      </c>
      <c r="L47" s="97"/>
      <c r="M47" s="97"/>
      <c r="O47" s="75">
        <f>SUMIFS('2025'!F$8:F$34,'2025'!T$8:T$34,FP_2025!P47)</f>
        <v>5000</v>
      </c>
      <c r="P47" s="75">
        <f t="shared" si="0"/>
        <v>3231</v>
      </c>
    </row>
    <row r="48" spans="1:16" x14ac:dyDescent="0.2">
      <c r="A48" s="55" t="s">
        <v>206</v>
      </c>
      <c r="B48" s="56" t="s">
        <v>207</v>
      </c>
      <c r="C48" s="98" t="s">
        <v>208</v>
      </c>
      <c r="D48" s="97"/>
      <c r="E48" s="97"/>
      <c r="F48" s="97"/>
      <c r="G48" s="97"/>
      <c r="H48" s="57">
        <v>4000</v>
      </c>
      <c r="I48" s="109">
        <v>4000</v>
      </c>
      <c r="J48" s="97"/>
      <c r="K48" s="109">
        <v>4000</v>
      </c>
      <c r="L48" s="97"/>
      <c r="M48" s="97"/>
      <c r="O48" s="75">
        <f>SUMIFS('2025'!F$8:F$34,'2025'!T$8:T$34,FP_2025!P48)</f>
        <v>4000</v>
      </c>
      <c r="P48" s="75">
        <f t="shared" si="0"/>
        <v>3232</v>
      </c>
    </row>
    <row r="49" spans="1:16" x14ac:dyDescent="0.2">
      <c r="A49" s="55" t="s">
        <v>209</v>
      </c>
      <c r="B49" s="56" t="s">
        <v>210</v>
      </c>
      <c r="C49" s="98" t="s">
        <v>211</v>
      </c>
      <c r="D49" s="97"/>
      <c r="E49" s="97"/>
      <c r="F49" s="97"/>
      <c r="G49" s="97"/>
      <c r="H49" s="57">
        <v>3000</v>
      </c>
      <c r="I49" s="109">
        <v>3000</v>
      </c>
      <c r="J49" s="97"/>
      <c r="K49" s="109">
        <v>3000</v>
      </c>
      <c r="L49" s="97"/>
      <c r="M49" s="97"/>
      <c r="O49" s="75">
        <f>SUMIFS('2025'!F$8:F$34,'2025'!T$8:T$34,FP_2025!P49)</f>
        <v>3000</v>
      </c>
      <c r="P49" s="75">
        <f t="shared" si="0"/>
        <v>3233</v>
      </c>
    </row>
    <row r="50" spans="1:16" x14ac:dyDescent="0.2">
      <c r="A50" s="55" t="s">
        <v>212</v>
      </c>
      <c r="B50" s="56" t="s">
        <v>213</v>
      </c>
      <c r="C50" s="98" t="s">
        <v>214</v>
      </c>
      <c r="D50" s="97"/>
      <c r="E50" s="97"/>
      <c r="F50" s="97"/>
      <c r="G50" s="97"/>
      <c r="H50" s="57">
        <v>8600</v>
      </c>
      <c r="I50" s="109">
        <v>8600</v>
      </c>
      <c r="J50" s="97"/>
      <c r="K50" s="109">
        <v>8600</v>
      </c>
      <c r="L50" s="97"/>
      <c r="M50" s="97"/>
      <c r="O50" s="75">
        <f>SUMIFS('2025'!F$8:F$34,'2025'!T$8:T$34,FP_2025!P50)</f>
        <v>0</v>
      </c>
      <c r="P50" s="75">
        <f t="shared" si="0"/>
        <v>3234</v>
      </c>
    </row>
    <row r="51" spans="1:16" x14ac:dyDescent="0.2">
      <c r="A51" s="55" t="s">
        <v>215</v>
      </c>
      <c r="B51" s="56" t="s">
        <v>216</v>
      </c>
      <c r="C51" s="98" t="s">
        <v>217</v>
      </c>
      <c r="D51" s="97"/>
      <c r="E51" s="97"/>
      <c r="F51" s="97"/>
      <c r="G51" s="97"/>
      <c r="H51" s="57">
        <v>3000</v>
      </c>
      <c r="I51" s="109">
        <v>3000</v>
      </c>
      <c r="J51" s="97"/>
      <c r="K51" s="109">
        <v>3000</v>
      </c>
      <c r="L51" s="97"/>
      <c r="M51" s="97"/>
      <c r="O51" s="75">
        <f>SUMIFS('2025'!F$8:F$34,'2025'!T$8:T$34,FP_2025!P51)</f>
        <v>3000</v>
      </c>
      <c r="P51" s="75">
        <f t="shared" si="0"/>
        <v>3235</v>
      </c>
    </row>
    <row r="52" spans="1:16" x14ac:dyDescent="0.2">
      <c r="A52" s="55" t="s">
        <v>218</v>
      </c>
      <c r="B52" s="56" t="s">
        <v>219</v>
      </c>
      <c r="C52" s="98" t="s">
        <v>220</v>
      </c>
      <c r="D52" s="97"/>
      <c r="E52" s="97"/>
      <c r="F52" s="97"/>
      <c r="G52" s="97"/>
      <c r="H52" s="57">
        <v>5700</v>
      </c>
      <c r="I52" s="109">
        <v>5700</v>
      </c>
      <c r="J52" s="97"/>
      <c r="K52" s="109">
        <v>5700</v>
      </c>
      <c r="L52" s="97"/>
      <c r="M52" s="97"/>
      <c r="O52" s="75">
        <f>SUMIFS('2025'!F$8:F$34,'2025'!T$8:T$34,FP_2025!P52)</f>
        <v>5700</v>
      </c>
      <c r="P52" s="75">
        <f t="shared" si="0"/>
        <v>3236</v>
      </c>
    </row>
    <row r="53" spans="1:16" x14ac:dyDescent="0.2">
      <c r="A53" s="55" t="s">
        <v>221</v>
      </c>
      <c r="B53" s="56" t="s">
        <v>222</v>
      </c>
      <c r="C53" s="98" t="s">
        <v>223</v>
      </c>
      <c r="D53" s="97"/>
      <c r="E53" s="97"/>
      <c r="F53" s="97"/>
      <c r="G53" s="97"/>
      <c r="H53" s="57">
        <v>20000</v>
      </c>
      <c r="I53" s="109">
        <v>20000</v>
      </c>
      <c r="J53" s="97"/>
      <c r="K53" s="109">
        <v>20000</v>
      </c>
      <c r="L53" s="97"/>
      <c r="M53" s="97"/>
      <c r="O53" s="75">
        <f>SUMIFS('2025'!F$8:F$34,'2025'!T$8:T$34,FP_2025!P53)</f>
        <v>20000</v>
      </c>
      <c r="P53" s="75">
        <f t="shared" si="0"/>
        <v>3237</v>
      </c>
    </row>
    <row r="54" spans="1:16" x14ac:dyDescent="0.2">
      <c r="A54" s="55" t="s">
        <v>224</v>
      </c>
      <c r="B54" s="56" t="s">
        <v>225</v>
      </c>
      <c r="C54" s="98" t="s">
        <v>226</v>
      </c>
      <c r="D54" s="97"/>
      <c r="E54" s="97"/>
      <c r="F54" s="97"/>
      <c r="G54" s="97"/>
      <c r="H54" s="57">
        <v>8600</v>
      </c>
      <c r="I54" s="109">
        <v>8600</v>
      </c>
      <c r="J54" s="97"/>
      <c r="K54" s="109">
        <v>8600</v>
      </c>
      <c r="L54" s="97"/>
      <c r="M54" s="97"/>
      <c r="O54" s="75">
        <f>SUMIFS('2025'!F$8:F$34,'2025'!T$8:T$34,FP_2025!P54)</f>
        <v>8600</v>
      </c>
      <c r="P54" s="75">
        <f t="shared" si="0"/>
        <v>3238</v>
      </c>
    </row>
    <row r="55" spans="1:16" x14ac:dyDescent="0.2">
      <c r="A55" s="55" t="s">
        <v>227</v>
      </c>
      <c r="B55" s="56" t="s">
        <v>228</v>
      </c>
      <c r="C55" s="98" t="s">
        <v>229</v>
      </c>
      <c r="D55" s="97"/>
      <c r="E55" s="97"/>
      <c r="F55" s="97"/>
      <c r="G55" s="97"/>
      <c r="H55" s="57">
        <v>20000</v>
      </c>
      <c r="I55" s="109">
        <v>20000</v>
      </c>
      <c r="J55" s="97"/>
      <c r="K55" s="109">
        <v>20000</v>
      </c>
      <c r="L55" s="97"/>
      <c r="M55" s="97"/>
      <c r="O55" s="75">
        <f>SUMIFS('2025'!F$8:F$34,'2025'!T$8:T$34,FP_2025!P55)</f>
        <v>20000</v>
      </c>
      <c r="P55" s="75">
        <f t="shared" si="0"/>
        <v>3239</v>
      </c>
    </row>
    <row r="56" spans="1:16" x14ac:dyDescent="0.2">
      <c r="A56" s="55" t="s">
        <v>230</v>
      </c>
      <c r="B56" s="56" t="s">
        <v>231</v>
      </c>
      <c r="C56" s="98" t="s">
        <v>232</v>
      </c>
      <c r="D56" s="97"/>
      <c r="E56" s="97"/>
      <c r="F56" s="97"/>
      <c r="G56" s="97"/>
      <c r="H56" s="57">
        <v>3000</v>
      </c>
      <c r="I56" s="109">
        <v>3000</v>
      </c>
      <c r="J56" s="97"/>
      <c r="K56" s="109">
        <v>3000</v>
      </c>
      <c r="L56" s="97"/>
      <c r="M56" s="97"/>
      <c r="O56" s="75">
        <f>SUMIFS('2025'!F$8:F$34,'2025'!T$8:T$34,FP_2025!P56)</f>
        <v>0</v>
      </c>
      <c r="P56" s="75">
        <f t="shared" si="0"/>
        <v>3291</v>
      </c>
    </row>
    <row r="57" spans="1:16" x14ac:dyDescent="0.2">
      <c r="A57" s="55" t="s">
        <v>233</v>
      </c>
      <c r="B57" s="56" t="s">
        <v>234</v>
      </c>
      <c r="C57" s="98" t="s">
        <v>235</v>
      </c>
      <c r="D57" s="97"/>
      <c r="E57" s="97"/>
      <c r="F57" s="97"/>
      <c r="G57" s="97"/>
      <c r="H57" s="57">
        <v>3000</v>
      </c>
      <c r="I57" s="109">
        <v>3000</v>
      </c>
      <c r="J57" s="97"/>
      <c r="K57" s="109">
        <v>3000</v>
      </c>
      <c r="L57" s="97"/>
      <c r="M57" s="97"/>
      <c r="O57" s="75">
        <f>SUMIFS('2025'!F$8:F$34,'2025'!T$8:T$34,FP_2025!P57)</f>
        <v>3000</v>
      </c>
      <c r="P57" s="75">
        <f t="shared" si="0"/>
        <v>3292</v>
      </c>
    </row>
    <row r="58" spans="1:16" x14ac:dyDescent="0.2">
      <c r="A58" s="55" t="s">
        <v>236</v>
      </c>
      <c r="B58" s="56" t="s">
        <v>237</v>
      </c>
      <c r="C58" s="98" t="s">
        <v>238</v>
      </c>
      <c r="D58" s="97"/>
      <c r="E58" s="97"/>
      <c r="F58" s="97"/>
      <c r="G58" s="97"/>
      <c r="H58" s="57">
        <v>1500</v>
      </c>
      <c r="I58" s="109">
        <v>1500</v>
      </c>
      <c r="J58" s="97"/>
      <c r="K58" s="109">
        <v>1500</v>
      </c>
      <c r="L58" s="97"/>
      <c r="M58" s="97"/>
      <c r="O58" s="75">
        <f>SUMIFS('2025'!F$8:F$34,'2025'!T$8:T$34,FP_2025!P58)</f>
        <v>1500</v>
      </c>
      <c r="P58" s="75">
        <f t="shared" si="0"/>
        <v>3293</v>
      </c>
    </row>
    <row r="59" spans="1:16" x14ac:dyDescent="0.2">
      <c r="A59" s="55" t="s">
        <v>239</v>
      </c>
      <c r="B59" s="56" t="s">
        <v>240</v>
      </c>
      <c r="C59" s="98" t="s">
        <v>241</v>
      </c>
      <c r="D59" s="97"/>
      <c r="E59" s="97"/>
      <c r="F59" s="97"/>
      <c r="G59" s="97"/>
      <c r="H59" s="57">
        <v>1000</v>
      </c>
      <c r="I59" s="109">
        <v>1000</v>
      </c>
      <c r="J59" s="97"/>
      <c r="K59" s="109">
        <v>1000</v>
      </c>
      <c r="L59" s="97"/>
      <c r="M59" s="97"/>
      <c r="O59" s="75">
        <f>SUMIFS('2025'!F$8:F$34,'2025'!T$8:T$34,FP_2025!P59)</f>
        <v>0</v>
      </c>
      <c r="P59" s="75">
        <f t="shared" si="0"/>
        <v>3295</v>
      </c>
    </row>
    <row r="60" spans="1:16" x14ac:dyDescent="0.2">
      <c r="A60" s="55" t="s">
        <v>242</v>
      </c>
      <c r="B60" s="56" t="s">
        <v>243</v>
      </c>
      <c r="C60" s="98" t="s">
        <v>244</v>
      </c>
      <c r="D60" s="97"/>
      <c r="E60" s="97"/>
      <c r="F60" s="97"/>
      <c r="G60" s="97"/>
      <c r="H60" s="57">
        <v>1500</v>
      </c>
      <c r="I60" s="109">
        <v>1500</v>
      </c>
      <c r="J60" s="97"/>
      <c r="K60" s="109">
        <v>1500</v>
      </c>
      <c r="L60" s="97"/>
      <c r="M60" s="97"/>
      <c r="O60" s="75">
        <f>SUMIFS('2025'!F$8:F$34,'2025'!T$8:T$34,FP_2025!P60)</f>
        <v>0</v>
      </c>
      <c r="P60" s="75">
        <f t="shared" si="0"/>
        <v>3299</v>
      </c>
    </row>
    <row r="61" spans="1:16" x14ac:dyDescent="0.2">
      <c r="A61" s="55" t="s">
        <v>245</v>
      </c>
      <c r="B61" s="56" t="s">
        <v>246</v>
      </c>
      <c r="C61" s="98" t="s">
        <v>247</v>
      </c>
      <c r="D61" s="97"/>
      <c r="E61" s="97"/>
      <c r="F61" s="97"/>
      <c r="G61" s="97"/>
      <c r="H61" s="57">
        <v>500</v>
      </c>
      <c r="I61" s="109">
        <v>500</v>
      </c>
      <c r="J61" s="97"/>
      <c r="K61" s="109">
        <v>500</v>
      </c>
      <c r="L61" s="97"/>
      <c r="M61" s="97"/>
      <c r="O61" s="75">
        <f>SUMIFS('2025'!F$8:F$34,'2025'!T$8:T$34,FP_2025!P61)</f>
        <v>0</v>
      </c>
      <c r="P61" s="75">
        <f t="shared" si="0"/>
        <v>3431</v>
      </c>
    </row>
    <row r="62" spans="1:16" x14ac:dyDescent="0.2">
      <c r="A62" s="55" t="s">
        <v>248</v>
      </c>
      <c r="B62" s="56" t="s">
        <v>249</v>
      </c>
      <c r="C62" s="98" t="s">
        <v>250</v>
      </c>
      <c r="D62" s="97"/>
      <c r="E62" s="97"/>
      <c r="F62" s="97"/>
      <c r="G62" s="97"/>
      <c r="H62" s="57">
        <v>3000</v>
      </c>
      <c r="I62" s="109">
        <v>3000</v>
      </c>
      <c r="J62" s="97"/>
      <c r="K62" s="109">
        <v>3000</v>
      </c>
      <c r="L62" s="97"/>
      <c r="M62" s="97"/>
      <c r="O62" s="75">
        <f>SUMIFS('2025'!F$8:F$34,'2025'!T$8:T$34,FP_2025!P62)</f>
        <v>3000</v>
      </c>
      <c r="P62" s="75">
        <f t="shared" si="0"/>
        <v>4221</v>
      </c>
    </row>
    <row r="63" spans="1:16" x14ac:dyDescent="0.2">
      <c r="A63" s="55" t="s">
        <v>251</v>
      </c>
      <c r="B63" s="56" t="s">
        <v>252</v>
      </c>
      <c r="C63" s="98" t="s">
        <v>253</v>
      </c>
      <c r="D63" s="97"/>
      <c r="E63" s="97"/>
      <c r="F63" s="97"/>
      <c r="G63" s="97"/>
      <c r="H63" s="57">
        <v>2000</v>
      </c>
      <c r="I63" s="109">
        <v>2000</v>
      </c>
      <c r="J63" s="97"/>
      <c r="K63" s="109">
        <v>2000</v>
      </c>
      <c r="L63" s="97"/>
      <c r="M63" s="97"/>
      <c r="O63" s="75">
        <f>SUMIFS('2025'!F$8:F$34,'2025'!T$8:T$34,FP_2025!P63)</f>
        <v>2000</v>
      </c>
      <c r="P63" s="75">
        <f t="shared" si="0"/>
        <v>4262</v>
      </c>
    </row>
    <row r="64" spans="1:16" x14ac:dyDescent="0.2">
      <c r="A64" s="52" t="s">
        <v>135</v>
      </c>
      <c r="B64" s="53" t="s">
        <v>149</v>
      </c>
      <c r="C64" s="103" t="s">
        <v>150</v>
      </c>
      <c r="D64" s="97"/>
      <c r="E64" s="97"/>
      <c r="F64" s="97"/>
      <c r="G64" s="97"/>
      <c r="H64" s="54">
        <v>0</v>
      </c>
      <c r="I64" s="104">
        <v>0</v>
      </c>
      <c r="J64" s="97"/>
      <c r="K64" s="104">
        <v>0</v>
      </c>
      <c r="L64" s="97"/>
      <c r="M64" s="97"/>
    </row>
    <row r="65" spans="1:13" x14ac:dyDescent="0.2">
      <c r="A65" s="55" t="s">
        <v>254</v>
      </c>
      <c r="B65" s="56" t="s">
        <v>175</v>
      </c>
      <c r="C65" s="98" t="s">
        <v>176</v>
      </c>
      <c r="D65" s="97"/>
      <c r="E65" s="97"/>
      <c r="F65" s="97"/>
      <c r="G65" s="97"/>
      <c r="H65" s="57">
        <v>0</v>
      </c>
      <c r="I65" s="109">
        <v>0</v>
      </c>
      <c r="J65" s="97"/>
      <c r="K65" s="109">
        <v>0</v>
      </c>
      <c r="L65" s="97"/>
      <c r="M65" s="97"/>
    </row>
    <row r="66" spans="1:13" x14ac:dyDescent="0.2">
      <c r="A66" s="55" t="s">
        <v>255</v>
      </c>
      <c r="B66" s="56" t="s">
        <v>180</v>
      </c>
      <c r="C66" s="98" t="s">
        <v>256</v>
      </c>
      <c r="D66" s="97"/>
      <c r="E66" s="97"/>
      <c r="F66" s="97"/>
      <c r="G66" s="97"/>
      <c r="H66" s="57">
        <v>0</v>
      </c>
      <c r="I66" s="109">
        <v>0</v>
      </c>
      <c r="J66" s="97"/>
      <c r="K66" s="109">
        <v>0</v>
      </c>
      <c r="L66" s="97"/>
      <c r="M66" s="97"/>
    </row>
    <row r="67" spans="1:13" x14ac:dyDescent="0.2">
      <c r="A67" s="52" t="s">
        <v>135</v>
      </c>
      <c r="B67" s="53" t="s">
        <v>160</v>
      </c>
      <c r="C67" s="103" t="s">
        <v>161</v>
      </c>
      <c r="D67" s="97"/>
      <c r="E67" s="97"/>
      <c r="F67" s="97"/>
      <c r="G67" s="97"/>
      <c r="H67" s="54">
        <v>0</v>
      </c>
      <c r="I67" s="104">
        <v>0</v>
      </c>
      <c r="J67" s="97"/>
      <c r="K67" s="104">
        <v>0</v>
      </c>
      <c r="L67" s="97"/>
      <c r="M67" s="97"/>
    </row>
    <row r="68" spans="1:13" x14ac:dyDescent="0.2">
      <c r="A68" s="55" t="s">
        <v>257</v>
      </c>
      <c r="B68" s="56" t="s">
        <v>175</v>
      </c>
      <c r="C68" s="98" t="s">
        <v>176</v>
      </c>
      <c r="D68" s="97"/>
      <c r="E68" s="97"/>
      <c r="F68" s="97"/>
      <c r="G68" s="97"/>
      <c r="H68" s="57">
        <v>0</v>
      </c>
      <c r="I68" s="109">
        <v>0</v>
      </c>
      <c r="J68" s="97"/>
      <c r="K68" s="109">
        <v>0</v>
      </c>
      <c r="L68" s="97"/>
      <c r="M68" s="97"/>
    </row>
    <row r="69" spans="1:13" x14ac:dyDescent="0.2">
      <c r="A69" s="55" t="s">
        <v>258</v>
      </c>
      <c r="B69" s="56" t="s">
        <v>169</v>
      </c>
      <c r="C69" s="98" t="s">
        <v>178</v>
      </c>
      <c r="D69" s="97"/>
      <c r="E69" s="97"/>
      <c r="F69" s="97"/>
      <c r="G69" s="97"/>
      <c r="H69" s="57">
        <v>0</v>
      </c>
      <c r="I69" s="109">
        <v>0</v>
      </c>
      <c r="J69" s="97"/>
      <c r="K69" s="109">
        <v>0</v>
      </c>
      <c r="L69" s="97"/>
      <c r="M69" s="97"/>
    </row>
    <row r="70" spans="1:13" x14ac:dyDescent="0.2">
      <c r="A70" s="55" t="s">
        <v>259</v>
      </c>
      <c r="B70" s="56" t="s">
        <v>180</v>
      </c>
      <c r="C70" s="98" t="s">
        <v>256</v>
      </c>
      <c r="D70" s="97"/>
      <c r="E70" s="97"/>
      <c r="F70" s="97"/>
      <c r="G70" s="97"/>
      <c r="H70" s="57">
        <v>0</v>
      </c>
      <c r="I70" s="109">
        <v>0</v>
      </c>
      <c r="J70" s="97"/>
      <c r="K70" s="109">
        <v>0</v>
      </c>
      <c r="L70" s="97"/>
      <c r="M70" s="97"/>
    </row>
    <row r="71" spans="1:13" x14ac:dyDescent="0.2">
      <c r="A71" s="55" t="s">
        <v>260</v>
      </c>
      <c r="B71" s="56" t="s">
        <v>186</v>
      </c>
      <c r="C71" s="98" t="s">
        <v>187</v>
      </c>
      <c r="D71" s="97"/>
      <c r="E71" s="97"/>
      <c r="F71" s="97"/>
      <c r="G71" s="97"/>
      <c r="H71" s="57">
        <v>0</v>
      </c>
      <c r="I71" s="109">
        <v>0</v>
      </c>
      <c r="J71" s="97"/>
      <c r="K71" s="109">
        <v>0</v>
      </c>
      <c r="L71" s="97"/>
      <c r="M71" s="97"/>
    </row>
    <row r="72" spans="1:13" x14ac:dyDescent="0.2">
      <c r="A72" s="64" t="s">
        <v>261</v>
      </c>
      <c r="B72" s="65" t="s">
        <v>262</v>
      </c>
      <c r="C72" s="114" t="s">
        <v>263</v>
      </c>
      <c r="D72" s="97"/>
      <c r="E72" s="97"/>
      <c r="F72" s="97"/>
      <c r="G72" s="97"/>
      <c r="H72" s="66">
        <v>0</v>
      </c>
      <c r="I72" s="115">
        <v>0</v>
      </c>
      <c r="J72" s="97"/>
      <c r="K72" s="115">
        <v>0</v>
      </c>
      <c r="L72" s="97"/>
      <c r="M72" s="97"/>
    </row>
    <row r="73" spans="1:13" x14ac:dyDescent="0.2">
      <c r="A73" s="52" t="s">
        <v>135</v>
      </c>
      <c r="B73" s="53" t="s">
        <v>149</v>
      </c>
      <c r="C73" s="103" t="s">
        <v>150</v>
      </c>
      <c r="D73" s="97"/>
      <c r="E73" s="97"/>
      <c r="F73" s="97"/>
      <c r="G73" s="97"/>
      <c r="H73" s="54">
        <v>0</v>
      </c>
      <c r="I73" s="104">
        <v>0</v>
      </c>
      <c r="J73" s="97"/>
      <c r="K73" s="104">
        <v>0</v>
      </c>
      <c r="L73" s="97"/>
      <c r="M73" s="97"/>
    </row>
    <row r="74" spans="1:13" x14ac:dyDescent="0.2">
      <c r="A74" s="55" t="s">
        <v>264</v>
      </c>
      <c r="B74" s="56" t="s">
        <v>175</v>
      </c>
      <c r="C74" s="98" t="s">
        <v>176</v>
      </c>
      <c r="D74" s="97"/>
      <c r="E74" s="97"/>
      <c r="F74" s="97"/>
      <c r="G74" s="97"/>
      <c r="H74" s="57">
        <v>0</v>
      </c>
      <c r="I74" s="109">
        <v>0</v>
      </c>
      <c r="J74" s="97"/>
      <c r="K74" s="109">
        <v>0</v>
      </c>
      <c r="L74" s="97"/>
      <c r="M74" s="97"/>
    </row>
    <row r="75" spans="1:13" x14ac:dyDescent="0.2">
      <c r="A75" s="55" t="s">
        <v>265</v>
      </c>
      <c r="B75" s="56" t="s">
        <v>180</v>
      </c>
      <c r="C75" s="98" t="s">
        <v>256</v>
      </c>
      <c r="D75" s="97"/>
      <c r="E75" s="97"/>
      <c r="F75" s="97"/>
      <c r="G75" s="97"/>
      <c r="H75" s="57">
        <v>0</v>
      </c>
      <c r="I75" s="109">
        <v>0</v>
      </c>
      <c r="J75" s="97"/>
      <c r="K75" s="109">
        <v>0</v>
      </c>
      <c r="L75" s="97"/>
      <c r="M75" s="97"/>
    </row>
    <row r="76" spans="1:13" x14ac:dyDescent="0.2">
      <c r="A76" s="55" t="s">
        <v>266</v>
      </c>
      <c r="B76" s="56" t="s">
        <v>183</v>
      </c>
      <c r="C76" s="98" t="s">
        <v>184</v>
      </c>
      <c r="D76" s="97"/>
      <c r="E76" s="97"/>
      <c r="F76" s="97"/>
      <c r="G76" s="97"/>
      <c r="H76" s="57">
        <v>0</v>
      </c>
      <c r="I76" s="109">
        <v>0</v>
      </c>
      <c r="J76" s="97"/>
      <c r="K76" s="109">
        <v>0</v>
      </c>
      <c r="L76" s="97"/>
      <c r="M76" s="97"/>
    </row>
    <row r="77" spans="1:13" x14ac:dyDescent="0.2">
      <c r="A77" s="55" t="s">
        <v>267</v>
      </c>
      <c r="B77" s="56" t="s">
        <v>192</v>
      </c>
      <c r="C77" s="98" t="s">
        <v>193</v>
      </c>
      <c r="D77" s="97"/>
      <c r="E77" s="97"/>
      <c r="F77" s="97"/>
      <c r="G77" s="97"/>
      <c r="H77" s="57">
        <v>0</v>
      </c>
      <c r="I77" s="109">
        <v>0</v>
      </c>
      <c r="J77" s="97"/>
      <c r="K77" s="109">
        <v>0</v>
      </c>
      <c r="L77" s="97"/>
      <c r="M77" s="97"/>
    </row>
    <row r="78" spans="1:13" x14ac:dyDescent="0.2">
      <c r="A78" s="55" t="s">
        <v>268</v>
      </c>
      <c r="B78" s="56" t="s">
        <v>222</v>
      </c>
      <c r="C78" s="98" t="s">
        <v>223</v>
      </c>
      <c r="D78" s="97"/>
      <c r="E78" s="97"/>
      <c r="F78" s="97"/>
      <c r="G78" s="97"/>
      <c r="H78" s="57">
        <v>0</v>
      </c>
      <c r="I78" s="109">
        <v>0</v>
      </c>
      <c r="J78" s="97"/>
      <c r="K78" s="109">
        <v>0</v>
      </c>
      <c r="L78" s="97"/>
      <c r="M78" s="97"/>
    </row>
    <row r="79" spans="1:13" x14ac:dyDescent="0.2">
      <c r="A79" s="55" t="s">
        <v>269</v>
      </c>
      <c r="B79" s="56" t="s">
        <v>228</v>
      </c>
      <c r="C79" s="98" t="s">
        <v>229</v>
      </c>
      <c r="D79" s="97"/>
      <c r="E79" s="97"/>
      <c r="F79" s="97"/>
      <c r="G79" s="97"/>
      <c r="H79" s="57">
        <v>0</v>
      </c>
      <c r="I79" s="109">
        <v>0</v>
      </c>
      <c r="J79" s="97"/>
      <c r="K79" s="109">
        <v>0</v>
      </c>
      <c r="L79" s="97"/>
      <c r="M79" s="97"/>
    </row>
    <row r="80" spans="1:13" x14ac:dyDescent="0.2">
      <c r="A80" s="55" t="s">
        <v>270</v>
      </c>
      <c r="B80" s="56" t="s">
        <v>271</v>
      </c>
      <c r="C80" s="98" t="s">
        <v>272</v>
      </c>
      <c r="D80" s="97"/>
      <c r="E80" s="97"/>
      <c r="F80" s="97"/>
      <c r="G80" s="97"/>
      <c r="H80" s="57">
        <v>0</v>
      </c>
      <c r="I80" s="109">
        <v>0</v>
      </c>
      <c r="J80" s="97"/>
      <c r="K80" s="109">
        <v>0</v>
      </c>
      <c r="L80" s="97"/>
      <c r="M80" s="97"/>
    </row>
    <row r="81" spans="1:13" x14ac:dyDescent="0.2">
      <c r="A81" s="55" t="s">
        <v>273</v>
      </c>
      <c r="B81" s="56" t="s">
        <v>249</v>
      </c>
      <c r="C81" s="98" t="s">
        <v>250</v>
      </c>
      <c r="D81" s="97"/>
      <c r="E81" s="97"/>
      <c r="F81" s="97"/>
      <c r="G81" s="97"/>
      <c r="H81" s="57">
        <v>0</v>
      </c>
      <c r="I81" s="109">
        <v>0</v>
      </c>
      <c r="J81" s="97"/>
      <c r="K81" s="109">
        <v>0</v>
      </c>
      <c r="L81" s="97"/>
      <c r="M81" s="97"/>
    </row>
  </sheetData>
  <mergeCells count="217">
    <mergeCell ref="C80:G80"/>
    <mergeCell ref="I80:J80"/>
    <mergeCell ref="K80:M80"/>
    <mergeCell ref="C81:G81"/>
    <mergeCell ref="I81:J81"/>
    <mergeCell ref="K81:M81"/>
    <mergeCell ref="C78:G78"/>
    <mergeCell ref="I78:J78"/>
    <mergeCell ref="K78:M78"/>
    <mergeCell ref="C79:G79"/>
    <mergeCell ref="I79:J79"/>
    <mergeCell ref="K79:M79"/>
    <mergeCell ref="C76:G76"/>
    <mergeCell ref="I76:J76"/>
    <mergeCell ref="K76:M76"/>
    <mergeCell ref="C77:G77"/>
    <mergeCell ref="I77:J77"/>
    <mergeCell ref="K77:M77"/>
    <mergeCell ref="C74:G74"/>
    <mergeCell ref="I74:J74"/>
    <mergeCell ref="K74:M74"/>
    <mergeCell ref="C75:G75"/>
    <mergeCell ref="I75:J75"/>
    <mergeCell ref="K75:M75"/>
    <mergeCell ref="C72:G72"/>
    <mergeCell ref="I72:J72"/>
    <mergeCell ref="K72:M72"/>
    <mergeCell ref="C73:G73"/>
    <mergeCell ref="I73:J73"/>
    <mergeCell ref="K73:M73"/>
    <mergeCell ref="C70:G70"/>
    <mergeCell ref="I70:J70"/>
    <mergeCell ref="K70:M70"/>
    <mergeCell ref="C71:G71"/>
    <mergeCell ref="I71:J71"/>
    <mergeCell ref="K71:M71"/>
    <mergeCell ref="C68:G68"/>
    <mergeCell ref="I68:J68"/>
    <mergeCell ref="K68:M68"/>
    <mergeCell ref="C69:G69"/>
    <mergeCell ref="I69:J69"/>
    <mergeCell ref="K69:M69"/>
    <mergeCell ref="C66:G66"/>
    <mergeCell ref="I66:J66"/>
    <mergeCell ref="K66:M66"/>
    <mergeCell ref="C67:G67"/>
    <mergeCell ref="I67:J67"/>
    <mergeCell ref="K67:M67"/>
    <mergeCell ref="C64:G64"/>
    <mergeCell ref="I64:J64"/>
    <mergeCell ref="K64:M64"/>
    <mergeCell ref="C65:G65"/>
    <mergeCell ref="I65:J65"/>
    <mergeCell ref="K65:M65"/>
    <mergeCell ref="C62:G62"/>
    <mergeCell ref="I62:J62"/>
    <mergeCell ref="K62:M62"/>
    <mergeCell ref="C63:G63"/>
    <mergeCell ref="I63:J63"/>
    <mergeCell ref="K63:M63"/>
    <mergeCell ref="C60:G60"/>
    <mergeCell ref="I60:J60"/>
    <mergeCell ref="K60:M60"/>
    <mergeCell ref="C61:G61"/>
    <mergeCell ref="I61:J61"/>
    <mergeCell ref="K61:M61"/>
    <mergeCell ref="C58:G58"/>
    <mergeCell ref="I58:J58"/>
    <mergeCell ref="K58:M58"/>
    <mergeCell ref="C59:G59"/>
    <mergeCell ref="I59:J59"/>
    <mergeCell ref="K59:M59"/>
    <mergeCell ref="C56:G56"/>
    <mergeCell ref="I56:J56"/>
    <mergeCell ref="K56:M56"/>
    <mergeCell ref="C57:G57"/>
    <mergeCell ref="I57:J57"/>
    <mergeCell ref="K57:M57"/>
    <mergeCell ref="C54:G54"/>
    <mergeCell ref="I54:J54"/>
    <mergeCell ref="K54:M54"/>
    <mergeCell ref="C55:G55"/>
    <mergeCell ref="I55:J55"/>
    <mergeCell ref="K55:M55"/>
    <mergeCell ref="C52:G52"/>
    <mergeCell ref="I52:J52"/>
    <mergeCell ref="K52:M52"/>
    <mergeCell ref="C53:G53"/>
    <mergeCell ref="I53:J53"/>
    <mergeCell ref="K53:M53"/>
    <mergeCell ref="C50:G50"/>
    <mergeCell ref="I50:J50"/>
    <mergeCell ref="K50:M50"/>
    <mergeCell ref="C51:G51"/>
    <mergeCell ref="I51:J51"/>
    <mergeCell ref="K51:M51"/>
    <mergeCell ref="C48:G48"/>
    <mergeCell ref="I48:J48"/>
    <mergeCell ref="K48:M48"/>
    <mergeCell ref="C49:G49"/>
    <mergeCell ref="I49:J49"/>
    <mergeCell ref="K49:M49"/>
    <mergeCell ref="C46:G46"/>
    <mergeCell ref="I46:J46"/>
    <mergeCell ref="K46:M46"/>
    <mergeCell ref="C47:G47"/>
    <mergeCell ref="I47:J47"/>
    <mergeCell ref="K47:M47"/>
    <mergeCell ref="C44:G44"/>
    <mergeCell ref="I44:J44"/>
    <mergeCell ref="K44:M44"/>
    <mergeCell ref="C45:G45"/>
    <mergeCell ref="I45:J45"/>
    <mergeCell ref="K45:M45"/>
    <mergeCell ref="C42:G42"/>
    <mergeCell ref="I42:J42"/>
    <mergeCell ref="K42:M42"/>
    <mergeCell ref="C43:G43"/>
    <mergeCell ref="I43:J43"/>
    <mergeCell ref="K43:M43"/>
    <mergeCell ref="C40:G40"/>
    <mergeCell ref="I40:J40"/>
    <mergeCell ref="K40:M40"/>
    <mergeCell ref="C41:G41"/>
    <mergeCell ref="I41:J41"/>
    <mergeCell ref="K41:M41"/>
    <mergeCell ref="C38:G38"/>
    <mergeCell ref="I38:J38"/>
    <mergeCell ref="K38:M38"/>
    <mergeCell ref="C39:G39"/>
    <mergeCell ref="I39:J39"/>
    <mergeCell ref="K39:M39"/>
    <mergeCell ref="C36:G36"/>
    <mergeCell ref="I36:J36"/>
    <mergeCell ref="K36:M36"/>
    <mergeCell ref="C37:G37"/>
    <mergeCell ref="I37:J37"/>
    <mergeCell ref="K37:M37"/>
    <mergeCell ref="C34:G34"/>
    <mergeCell ref="I34:J34"/>
    <mergeCell ref="K34:M34"/>
    <mergeCell ref="C35:G35"/>
    <mergeCell ref="I35:J35"/>
    <mergeCell ref="K35:M35"/>
    <mergeCell ref="C32:G32"/>
    <mergeCell ref="I32:J32"/>
    <mergeCell ref="K32:M32"/>
    <mergeCell ref="C33:G33"/>
    <mergeCell ref="I33:J33"/>
    <mergeCell ref="K33:M33"/>
    <mergeCell ref="C30:G30"/>
    <mergeCell ref="I30:J30"/>
    <mergeCell ref="K30:M30"/>
    <mergeCell ref="C31:G31"/>
    <mergeCell ref="I31:J31"/>
    <mergeCell ref="K31:M31"/>
    <mergeCell ref="C28:G28"/>
    <mergeCell ref="I28:J28"/>
    <mergeCell ref="K28:M28"/>
    <mergeCell ref="C29:G29"/>
    <mergeCell ref="I29:J29"/>
    <mergeCell ref="K29:M29"/>
    <mergeCell ref="C25:G25"/>
    <mergeCell ref="I25:J25"/>
    <mergeCell ref="K25:M25"/>
    <mergeCell ref="C26:G26"/>
    <mergeCell ref="I26:J26"/>
    <mergeCell ref="K26:M26"/>
    <mergeCell ref="C23:G23"/>
    <mergeCell ref="I23:J23"/>
    <mergeCell ref="K23:M23"/>
    <mergeCell ref="C24:G24"/>
    <mergeCell ref="I24:J24"/>
    <mergeCell ref="K24:M24"/>
    <mergeCell ref="C21:G21"/>
    <mergeCell ref="I21:J21"/>
    <mergeCell ref="K21:M21"/>
    <mergeCell ref="C22:G22"/>
    <mergeCell ref="I22:J22"/>
    <mergeCell ref="K22:M22"/>
    <mergeCell ref="C19:G19"/>
    <mergeCell ref="I19:J19"/>
    <mergeCell ref="K19:M19"/>
    <mergeCell ref="C20:G20"/>
    <mergeCell ref="I20:J20"/>
    <mergeCell ref="K20:M20"/>
    <mergeCell ref="C17:G17"/>
    <mergeCell ref="I17:J17"/>
    <mergeCell ref="K17:M17"/>
    <mergeCell ref="C18:G18"/>
    <mergeCell ref="I18:J18"/>
    <mergeCell ref="K18:M18"/>
    <mergeCell ref="C15:G15"/>
    <mergeCell ref="I15:J15"/>
    <mergeCell ref="K15:M15"/>
    <mergeCell ref="C16:G16"/>
    <mergeCell ref="I16:J16"/>
    <mergeCell ref="K16:M16"/>
    <mergeCell ref="C13:G13"/>
    <mergeCell ref="I13:J13"/>
    <mergeCell ref="K13:M13"/>
    <mergeCell ref="C14:G14"/>
    <mergeCell ref="I14:J14"/>
    <mergeCell ref="K14:M14"/>
    <mergeCell ref="C11:G11"/>
    <mergeCell ref="I11:J11"/>
    <mergeCell ref="K11:M11"/>
    <mergeCell ref="C12:G12"/>
    <mergeCell ref="I12:J12"/>
    <mergeCell ref="K12:M12"/>
    <mergeCell ref="A1:D2"/>
    <mergeCell ref="J2:K3"/>
    <mergeCell ref="L2:L3"/>
    <mergeCell ref="A3:D5"/>
    <mergeCell ref="J5:K6"/>
    <mergeCell ref="L5:L6"/>
    <mergeCell ref="A6:C7"/>
  </mergeCells>
  <pageMargins left="0.19685039370078741" right="0.19685039370078741" top="0.39370078740157483" bottom="0.6889763779527559" header="0.39370078740157483" footer="0.39370078740157483"/>
  <pageSetup paperSize="9" orientation="landscape" horizontalDpi="0" verticalDpi="0" r:id="rId1"/>
  <headerFooter alignWithMargins="0">
    <oddFooter xml:space="preserve">&amp;L&amp;"Arial"&amp;8 LCW148PPU &amp;C&amp;"Arial"&amp;8Stranica &amp;P od &amp;N &amp;R&amp;"Arial"&amp;8 *Obrada LC*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showGridLines="0" workbookViewId="0">
      <selection activeCell="F8" sqref="F8"/>
    </sheetView>
  </sheetViews>
  <sheetFormatPr defaultRowHeight="12.75" x14ac:dyDescent="0.2"/>
  <cols>
    <col min="1" max="2" width="12.7109375" style="36" customWidth="1"/>
    <col min="3" max="3" width="40.7109375" style="36" customWidth="1"/>
    <col min="4" max="7" width="13.7109375" style="36" customWidth="1"/>
    <col min="8" max="8" width="15.7109375" style="36" customWidth="1"/>
    <col min="9" max="249" width="9.140625" style="36"/>
    <col min="250" max="250" width="12.7109375" style="36" customWidth="1"/>
    <col min="251" max="251" width="13.85546875" style="36" customWidth="1"/>
    <col min="252" max="252" width="13.7109375" style="36" customWidth="1"/>
    <col min="253" max="254" width="5.28515625" style="36" customWidth="1"/>
    <col min="255" max="255" width="47.140625" style="36" customWidth="1"/>
    <col min="256" max="256" width="10.5703125" style="36" customWidth="1"/>
    <col min="257" max="257" width="13.5703125" style="36" customWidth="1"/>
    <col min="258" max="258" width="6.85546875" style="36" customWidth="1"/>
    <col min="259" max="259" width="6.5703125" style="36" customWidth="1"/>
    <col min="260" max="260" width="1.28515625" style="36" customWidth="1"/>
    <col min="261" max="261" width="10.7109375" style="36" customWidth="1"/>
    <col min="262" max="262" width="1.28515625" style="36" customWidth="1"/>
    <col min="263" max="263" width="0" style="36" hidden="1" customWidth="1"/>
    <col min="264" max="505" width="9.140625" style="36"/>
    <col min="506" max="506" width="12.7109375" style="36" customWidth="1"/>
    <col min="507" max="507" width="13.85546875" style="36" customWidth="1"/>
    <col min="508" max="508" width="13.7109375" style="36" customWidth="1"/>
    <col min="509" max="510" width="5.28515625" style="36" customWidth="1"/>
    <col min="511" max="511" width="47.140625" style="36" customWidth="1"/>
    <col min="512" max="512" width="10.5703125" style="36" customWidth="1"/>
    <col min="513" max="513" width="13.5703125" style="36" customWidth="1"/>
    <col min="514" max="514" width="6.85546875" style="36" customWidth="1"/>
    <col min="515" max="515" width="6.5703125" style="36" customWidth="1"/>
    <col min="516" max="516" width="1.28515625" style="36" customWidth="1"/>
    <col min="517" max="517" width="10.7109375" style="36" customWidth="1"/>
    <col min="518" max="518" width="1.28515625" style="36" customWidth="1"/>
    <col min="519" max="519" width="0" style="36" hidden="1" customWidth="1"/>
    <col min="520" max="761" width="9.140625" style="36"/>
    <col min="762" max="762" width="12.7109375" style="36" customWidth="1"/>
    <col min="763" max="763" width="13.85546875" style="36" customWidth="1"/>
    <col min="764" max="764" width="13.7109375" style="36" customWidth="1"/>
    <col min="765" max="766" width="5.28515625" style="36" customWidth="1"/>
    <col min="767" max="767" width="47.140625" style="36" customWidth="1"/>
    <col min="768" max="768" width="10.5703125" style="36" customWidth="1"/>
    <col min="769" max="769" width="13.5703125" style="36" customWidth="1"/>
    <col min="770" max="770" width="6.85546875" style="36" customWidth="1"/>
    <col min="771" max="771" width="6.5703125" style="36" customWidth="1"/>
    <col min="772" max="772" width="1.28515625" style="36" customWidth="1"/>
    <col min="773" max="773" width="10.7109375" style="36" customWidth="1"/>
    <col min="774" max="774" width="1.28515625" style="36" customWidth="1"/>
    <col min="775" max="775" width="0" style="36" hidden="1" customWidth="1"/>
    <col min="776" max="1017" width="9.140625" style="36"/>
    <col min="1018" max="1018" width="12.7109375" style="36" customWidth="1"/>
    <col min="1019" max="1019" width="13.85546875" style="36" customWidth="1"/>
    <col min="1020" max="1020" width="13.7109375" style="36" customWidth="1"/>
    <col min="1021" max="1022" width="5.28515625" style="36" customWidth="1"/>
    <col min="1023" max="1023" width="47.140625" style="36" customWidth="1"/>
    <col min="1024" max="1024" width="10.5703125" style="36" customWidth="1"/>
    <col min="1025" max="1025" width="13.5703125" style="36" customWidth="1"/>
    <col min="1026" max="1026" width="6.85546875" style="36" customWidth="1"/>
    <col min="1027" max="1027" width="6.5703125" style="36" customWidth="1"/>
    <col min="1028" max="1028" width="1.28515625" style="36" customWidth="1"/>
    <col min="1029" max="1029" width="10.7109375" style="36" customWidth="1"/>
    <col min="1030" max="1030" width="1.28515625" style="36" customWidth="1"/>
    <col min="1031" max="1031" width="0" style="36" hidden="1" customWidth="1"/>
    <col min="1032" max="1273" width="9.140625" style="36"/>
    <col min="1274" max="1274" width="12.7109375" style="36" customWidth="1"/>
    <col min="1275" max="1275" width="13.85546875" style="36" customWidth="1"/>
    <col min="1276" max="1276" width="13.7109375" style="36" customWidth="1"/>
    <col min="1277" max="1278" width="5.28515625" style="36" customWidth="1"/>
    <col min="1279" max="1279" width="47.140625" style="36" customWidth="1"/>
    <col min="1280" max="1280" width="10.5703125" style="36" customWidth="1"/>
    <col min="1281" max="1281" width="13.5703125" style="36" customWidth="1"/>
    <col min="1282" max="1282" width="6.85546875" style="36" customWidth="1"/>
    <col min="1283" max="1283" width="6.5703125" style="36" customWidth="1"/>
    <col min="1284" max="1284" width="1.28515625" style="36" customWidth="1"/>
    <col min="1285" max="1285" width="10.7109375" style="36" customWidth="1"/>
    <col min="1286" max="1286" width="1.28515625" style="36" customWidth="1"/>
    <col min="1287" max="1287" width="0" style="36" hidden="1" customWidth="1"/>
    <col min="1288" max="1529" width="9.140625" style="36"/>
    <col min="1530" max="1530" width="12.7109375" style="36" customWidth="1"/>
    <col min="1531" max="1531" width="13.85546875" style="36" customWidth="1"/>
    <col min="1532" max="1532" width="13.7109375" style="36" customWidth="1"/>
    <col min="1533" max="1534" width="5.28515625" style="36" customWidth="1"/>
    <col min="1535" max="1535" width="47.140625" style="36" customWidth="1"/>
    <col min="1536" max="1536" width="10.5703125" style="36" customWidth="1"/>
    <col min="1537" max="1537" width="13.5703125" style="36" customWidth="1"/>
    <col min="1538" max="1538" width="6.85546875" style="36" customWidth="1"/>
    <col min="1539" max="1539" width="6.5703125" style="36" customWidth="1"/>
    <col min="1540" max="1540" width="1.28515625" style="36" customWidth="1"/>
    <col min="1541" max="1541" width="10.7109375" style="36" customWidth="1"/>
    <col min="1542" max="1542" width="1.28515625" style="36" customWidth="1"/>
    <col min="1543" max="1543" width="0" style="36" hidden="1" customWidth="1"/>
    <col min="1544" max="1785" width="9.140625" style="36"/>
    <col min="1786" max="1786" width="12.7109375" style="36" customWidth="1"/>
    <col min="1787" max="1787" width="13.85546875" style="36" customWidth="1"/>
    <col min="1788" max="1788" width="13.7109375" style="36" customWidth="1"/>
    <col min="1789" max="1790" width="5.28515625" style="36" customWidth="1"/>
    <col min="1791" max="1791" width="47.140625" style="36" customWidth="1"/>
    <col min="1792" max="1792" width="10.5703125" style="36" customWidth="1"/>
    <col min="1793" max="1793" width="13.5703125" style="36" customWidth="1"/>
    <col min="1794" max="1794" width="6.85546875" style="36" customWidth="1"/>
    <col min="1795" max="1795" width="6.5703125" style="36" customWidth="1"/>
    <col min="1796" max="1796" width="1.28515625" style="36" customWidth="1"/>
    <col min="1797" max="1797" width="10.7109375" style="36" customWidth="1"/>
    <col min="1798" max="1798" width="1.28515625" style="36" customWidth="1"/>
    <col min="1799" max="1799" width="0" style="36" hidden="1" customWidth="1"/>
    <col min="1800" max="2041" width="9.140625" style="36"/>
    <col min="2042" max="2042" width="12.7109375" style="36" customWidth="1"/>
    <col min="2043" max="2043" width="13.85546875" style="36" customWidth="1"/>
    <col min="2044" max="2044" width="13.7109375" style="36" customWidth="1"/>
    <col min="2045" max="2046" width="5.28515625" style="36" customWidth="1"/>
    <col min="2047" max="2047" width="47.140625" style="36" customWidth="1"/>
    <col min="2048" max="2048" width="10.5703125" style="36" customWidth="1"/>
    <col min="2049" max="2049" width="13.5703125" style="36" customWidth="1"/>
    <col min="2050" max="2050" width="6.85546875" style="36" customWidth="1"/>
    <col min="2051" max="2051" width="6.5703125" style="36" customWidth="1"/>
    <col min="2052" max="2052" width="1.28515625" style="36" customWidth="1"/>
    <col min="2053" max="2053" width="10.7109375" style="36" customWidth="1"/>
    <col min="2054" max="2054" width="1.28515625" style="36" customWidth="1"/>
    <col min="2055" max="2055" width="0" style="36" hidden="1" customWidth="1"/>
    <col min="2056" max="2297" width="9.140625" style="36"/>
    <col min="2298" max="2298" width="12.7109375" style="36" customWidth="1"/>
    <col min="2299" max="2299" width="13.85546875" style="36" customWidth="1"/>
    <col min="2300" max="2300" width="13.7109375" style="36" customWidth="1"/>
    <col min="2301" max="2302" width="5.28515625" style="36" customWidth="1"/>
    <col min="2303" max="2303" width="47.140625" style="36" customWidth="1"/>
    <col min="2304" max="2304" width="10.5703125" style="36" customWidth="1"/>
    <col min="2305" max="2305" width="13.5703125" style="36" customWidth="1"/>
    <col min="2306" max="2306" width="6.85546875" style="36" customWidth="1"/>
    <col min="2307" max="2307" width="6.5703125" style="36" customWidth="1"/>
    <col min="2308" max="2308" width="1.28515625" style="36" customWidth="1"/>
    <col min="2309" max="2309" width="10.7109375" style="36" customWidth="1"/>
    <col min="2310" max="2310" width="1.28515625" style="36" customWidth="1"/>
    <col min="2311" max="2311" width="0" style="36" hidden="1" customWidth="1"/>
    <col min="2312" max="2553" width="9.140625" style="36"/>
    <col min="2554" max="2554" width="12.7109375" style="36" customWidth="1"/>
    <col min="2555" max="2555" width="13.85546875" style="36" customWidth="1"/>
    <col min="2556" max="2556" width="13.7109375" style="36" customWidth="1"/>
    <col min="2557" max="2558" width="5.28515625" style="36" customWidth="1"/>
    <col min="2559" max="2559" width="47.140625" style="36" customWidth="1"/>
    <col min="2560" max="2560" width="10.5703125" style="36" customWidth="1"/>
    <col min="2561" max="2561" width="13.5703125" style="36" customWidth="1"/>
    <col min="2562" max="2562" width="6.85546875" style="36" customWidth="1"/>
    <col min="2563" max="2563" width="6.5703125" style="36" customWidth="1"/>
    <col min="2564" max="2564" width="1.28515625" style="36" customWidth="1"/>
    <col min="2565" max="2565" width="10.7109375" style="36" customWidth="1"/>
    <col min="2566" max="2566" width="1.28515625" style="36" customWidth="1"/>
    <col min="2567" max="2567" width="0" style="36" hidden="1" customWidth="1"/>
    <col min="2568" max="2809" width="9.140625" style="36"/>
    <col min="2810" max="2810" width="12.7109375" style="36" customWidth="1"/>
    <col min="2811" max="2811" width="13.85546875" style="36" customWidth="1"/>
    <col min="2812" max="2812" width="13.7109375" style="36" customWidth="1"/>
    <col min="2813" max="2814" width="5.28515625" style="36" customWidth="1"/>
    <col min="2815" max="2815" width="47.140625" style="36" customWidth="1"/>
    <col min="2816" max="2816" width="10.5703125" style="36" customWidth="1"/>
    <col min="2817" max="2817" width="13.5703125" style="36" customWidth="1"/>
    <col min="2818" max="2818" width="6.85546875" style="36" customWidth="1"/>
    <col min="2819" max="2819" width="6.5703125" style="36" customWidth="1"/>
    <col min="2820" max="2820" width="1.28515625" style="36" customWidth="1"/>
    <col min="2821" max="2821" width="10.7109375" style="36" customWidth="1"/>
    <col min="2822" max="2822" width="1.28515625" style="36" customWidth="1"/>
    <col min="2823" max="2823" width="0" style="36" hidden="1" customWidth="1"/>
    <col min="2824" max="3065" width="9.140625" style="36"/>
    <col min="3066" max="3066" width="12.7109375" style="36" customWidth="1"/>
    <col min="3067" max="3067" width="13.85546875" style="36" customWidth="1"/>
    <col min="3068" max="3068" width="13.7109375" style="36" customWidth="1"/>
    <col min="3069" max="3070" width="5.28515625" style="36" customWidth="1"/>
    <col min="3071" max="3071" width="47.140625" style="36" customWidth="1"/>
    <col min="3072" max="3072" width="10.5703125" style="36" customWidth="1"/>
    <col min="3073" max="3073" width="13.5703125" style="36" customWidth="1"/>
    <col min="3074" max="3074" width="6.85546875" style="36" customWidth="1"/>
    <col min="3075" max="3075" width="6.5703125" style="36" customWidth="1"/>
    <col min="3076" max="3076" width="1.28515625" style="36" customWidth="1"/>
    <col min="3077" max="3077" width="10.7109375" style="36" customWidth="1"/>
    <col min="3078" max="3078" width="1.28515625" style="36" customWidth="1"/>
    <col min="3079" max="3079" width="0" style="36" hidden="1" customWidth="1"/>
    <col min="3080" max="3321" width="9.140625" style="36"/>
    <col min="3322" max="3322" width="12.7109375" style="36" customWidth="1"/>
    <col min="3323" max="3323" width="13.85546875" style="36" customWidth="1"/>
    <col min="3324" max="3324" width="13.7109375" style="36" customWidth="1"/>
    <col min="3325" max="3326" width="5.28515625" style="36" customWidth="1"/>
    <col min="3327" max="3327" width="47.140625" style="36" customWidth="1"/>
    <col min="3328" max="3328" width="10.5703125" style="36" customWidth="1"/>
    <col min="3329" max="3329" width="13.5703125" style="36" customWidth="1"/>
    <col min="3330" max="3330" width="6.85546875" style="36" customWidth="1"/>
    <col min="3331" max="3331" width="6.5703125" style="36" customWidth="1"/>
    <col min="3332" max="3332" width="1.28515625" style="36" customWidth="1"/>
    <col min="3333" max="3333" width="10.7109375" style="36" customWidth="1"/>
    <col min="3334" max="3334" width="1.28515625" style="36" customWidth="1"/>
    <col min="3335" max="3335" width="0" style="36" hidden="1" customWidth="1"/>
    <col min="3336" max="3577" width="9.140625" style="36"/>
    <col min="3578" max="3578" width="12.7109375" style="36" customWidth="1"/>
    <col min="3579" max="3579" width="13.85546875" style="36" customWidth="1"/>
    <col min="3580" max="3580" width="13.7109375" style="36" customWidth="1"/>
    <col min="3581" max="3582" width="5.28515625" style="36" customWidth="1"/>
    <col min="3583" max="3583" width="47.140625" style="36" customWidth="1"/>
    <col min="3584" max="3584" width="10.5703125" style="36" customWidth="1"/>
    <col min="3585" max="3585" width="13.5703125" style="36" customWidth="1"/>
    <col min="3586" max="3586" width="6.85546875" style="36" customWidth="1"/>
    <col min="3587" max="3587" width="6.5703125" style="36" customWidth="1"/>
    <col min="3588" max="3588" width="1.28515625" style="36" customWidth="1"/>
    <col min="3589" max="3589" width="10.7109375" style="36" customWidth="1"/>
    <col min="3590" max="3590" width="1.28515625" style="36" customWidth="1"/>
    <col min="3591" max="3591" width="0" style="36" hidden="1" customWidth="1"/>
    <col min="3592" max="3833" width="9.140625" style="36"/>
    <col min="3834" max="3834" width="12.7109375" style="36" customWidth="1"/>
    <col min="3835" max="3835" width="13.85546875" style="36" customWidth="1"/>
    <col min="3836" max="3836" width="13.7109375" style="36" customWidth="1"/>
    <col min="3837" max="3838" width="5.28515625" style="36" customWidth="1"/>
    <col min="3839" max="3839" width="47.140625" style="36" customWidth="1"/>
    <col min="3840" max="3840" width="10.5703125" style="36" customWidth="1"/>
    <col min="3841" max="3841" width="13.5703125" style="36" customWidth="1"/>
    <col min="3842" max="3842" width="6.85546875" style="36" customWidth="1"/>
    <col min="3843" max="3843" width="6.5703125" style="36" customWidth="1"/>
    <col min="3844" max="3844" width="1.28515625" style="36" customWidth="1"/>
    <col min="3845" max="3845" width="10.7109375" style="36" customWidth="1"/>
    <col min="3846" max="3846" width="1.28515625" style="36" customWidth="1"/>
    <col min="3847" max="3847" width="0" style="36" hidden="1" customWidth="1"/>
    <col min="3848" max="4089" width="9.140625" style="36"/>
    <col min="4090" max="4090" width="12.7109375" style="36" customWidth="1"/>
    <col min="4091" max="4091" width="13.85546875" style="36" customWidth="1"/>
    <col min="4092" max="4092" width="13.7109375" style="36" customWidth="1"/>
    <col min="4093" max="4094" width="5.28515625" style="36" customWidth="1"/>
    <col min="4095" max="4095" width="47.140625" style="36" customWidth="1"/>
    <col min="4096" max="4096" width="10.5703125" style="36" customWidth="1"/>
    <col min="4097" max="4097" width="13.5703125" style="36" customWidth="1"/>
    <col min="4098" max="4098" width="6.85546875" style="36" customWidth="1"/>
    <col min="4099" max="4099" width="6.5703125" style="36" customWidth="1"/>
    <col min="4100" max="4100" width="1.28515625" style="36" customWidth="1"/>
    <col min="4101" max="4101" width="10.7109375" style="36" customWidth="1"/>
    <col min="4102" max="4102" width="1.28515625" style="36" customWidth="1"/>
    <col min="4103" max="4103" width="0" style="36" hidden="1" customWidth="1"/>
    <col min="4104" max="4345" width="9.140625" style="36"/>
    <col min="4346" max="4346" width="12.7109375" style="36" customWidth="1"/>
    <col min="4347" max="4347" width="13.85546875" style="36" customWidth="1"/>
    <col min="4348" max="4348" width="13.7109375" style="36" customWidth="1"/>
    <col min="4349" max="4350" width="5.28515625" style="36" customWidth="1"/>
    <col min="4351" max="4351" width="47.140625" style="36" customWidth="1"/>
    <col min="4352" max="4352" width="10.5703125" style="36" customWidth="1"/>
    <col min="4353" max="4353" width="13.5703125" style="36" customWidth="1"/>
    <col min="4354" max="4354" width="6.85546875" style="36" customWidth="1"/>
    <col min="4355" max="4355" width="6.5703125" style="36" customWidth="1"/>
    <col min="4356" max="4356" width="1.28515625" style="36" customWidth="1"/>
    <col min="4357" max="4357" width="10.7109375" style="36" customWidth="1"/>
    <col min="4358" max="4358" width="1.28515625" style="36" customWidth="1"/>
    <col min="4359" max="4359" width="0" style="36" hidden="1" customWidth="1"/>
    <col min="4360" max="4601" width="9.140625" style="36"/>
    <col min="4602" max="4602" width="12.7109375" style="36" customWidth="1"/>
    <col min="4603" max="4603" width="13.85546875" style="36" customWidth="1"/>
    <col min="4604" max="4604" width="13.7109375" style="36" customWidth="1"/>
    <col min="4605" max="4606" width="5.28515625" style="36" customWidth="1"/>
    <col min="4607" max="4607" width="47.140625" style="36" customWidth="1"/>
    <col min="4608" max="4608" width="10.5703125" style="36" customWidth="1"/>
    <col min="4609" max="4609" width="13.5703125" style="36" customWidth="1"/>
    <col min="4610" max="4610" width="6.85546875" style="36" customWidth="1"/>
    <col min="4611" max="4611" width="6.5703125" style="36" customWidth="1"/>
    <col min="4612" max="4612" width="1.28515625" style="36" customWidth="1"/>
    <col min="4613" max="4613" width="10.7109375" style="36" customWidth="1"/>
    <col min="4614" max="4614" width="1.28515625" style="36" customWidth="1"/>
    <col min="4615" max="4615" width="0" style="36" hidden="1" customWidth="1"/>
    <col min="4616" max="4857" width="9.140625" style="36"/>
    <col min="4858" max="4858" width="12.7109375" style="36" customWidth="1"/>
    <col min="4859" max="4859" width="13.85546875" style="36" customWidth="1"/>
    <col min="4860" max="4860" width="13.7109375" style="36" customWidth="1"/>
    <col min="4861" max="4862" width="5.28515625" style="36" customWidth="1"/>
    <col min="4863" max="4863" width="47.140625" style="36" customWidth="1"/>
    <col min="4864" max="4864" width="10.5703125" style="36" customWidth="1"/>
    <col min="4865" max="4865" width="13.5703125" style="36" customWidth="1"/>
    <col min="4866" max="4866" width="6.85546875" style="36" customWidth="1"/>
    <col min="4867" max="4867" width="6.5703125" style="36" customWidth="1"/>
    <col min="4868" max="4868" width="1.28515625" style="36" customWidth="1"/>
    <col min="4869" max="4869" width="10.7109375" style="36" customWidth="1"/>
    <col min="4870" max="4870" width="1.28515625" style="36" customWidth="1"/>
    <col min="4871" max="4871" width="0" style="36" hidden="1" customWidth="1"/>
    <col min="4872" max="5113" width="9.140625" style="36"/>
    <col min="5114" max="5114" width="12.7109375" style="36" customWidth="1"/>
    <col min="5115" max="5115" width="13.85546875" style="36" customWidth="1"/>
    <col min="5116" max="5116" width="13.7109375" style="36" customWidth="1"/>
    <col min="5117" max="5118" width="5.28515625" style="36" customWidth="1"/>
    <col min="5119" max="5119" width="47.140625" style="36" customWidth="1"/>
    <col min="5120" max="5120" width="10.5703125" style="36" customWidth="1"/>
    <col min="5121" max="5121" width="13.5703125" style="36" customWidth="1"/>
    <col min="5122" max="5122" width="6.85546875" style="36" customWidth="1"/>
    <col min="5123" max="5123" width="6.5703125" style="36" customWidth="1"/>
    <col min="5124" max="5124" width="1.28515625" style="36" customWidth="1"/>
    <col min="5125" max="5125" width="10.7109375" style="36" customWidth="1"/>
    <col min="5126" max="5126" width="1.28515625" style="36" customWidth="1"/>
    <col min="5127" max="5127" width="0" style="36" hidden="1" customWidth="1"/>
    <col min="5128" max="5369" width="9.140625" style="36"/>
    <col min="5370" max="5370" width="12.7109375" style="36" customWidth="1"/>
    <col min="5371" max="5371" width="13.85546875" style="36" customWidth="1"/>
    <col min="5372" max="5372" width="13.7109375" style="36" customWidth="1"/>
    <col min="5373" max="5374" width="5.28515625" style="36" customWidth="1"/>
    <col min="5375" max="5375" width="47.140625" style="36" customWidth="1"/>
    <col min="5376" max="5376" width="10.5703125" style="36" customWidth="1"/>
    <col min="5377" max="5377" width="13.5703125" style="36" customWidth="1"/>
    <col min="5378" max="5378" width="6.85546875" style="36" customWidth="1"/>
    <col min="5379" max="5379" width="6.5703125" style="36" customWidth="1"/>
    <col min="5380" max="5380" width="1.28515625" style="36" customWidth="1"/>
    <col min="5381" max="5381" width="10.7109375" style="36" customWidth="1"/>
    <col min="5382" max="5382" width="1.28515625" style="36" customWidth="1"/>
    <col min="5383" max="5383" width="0" style="36" hidden="1" customWidth="1"/>
    <col min="5384" max="5625" width="9.140625" style="36"/>
    <col min="5626" max="5626" width="12.7109375" style="36" customWidth="1"/>
    <col min="5627" max="5627" width="13.85546875" style="36" customWidth="1"/>
    <col min="5628" max="5628" width="13.7109375" style="36" customWidth="1"/>
    <col min="5629" max="5630" width="5.28515625" style="36" customWidth="1"/>
    <col min="5631" max="5631" width="47.140625" style="36" customWidth="1"/>
    <col min="5632" max="5632" width="10.5703125" style="36" customWidth="1"/>
    <col min="5633" max="5633" width="13.5703125" style="36" customWidth="1"/>
    <col min="5634" max="5634" width="6.85546875" style="36" customWidth="1"/>
    <col min="5635" max="5635" width="6.5703125" style="36" customWidth="1"/>
    <col min="5636" max="5636" width="1.28515625" style="36" customWidth="1"/>
    <col min="5637" max="5637" width="10.7109375" style="36" customWidth="1"/>
    <col min="5638" max="5638" width="1.28515625" style="36" customWidth="1"/>
    <col min="5639" max="5639" width="0" style="36" hidden="1" customWidth="1"/>
    <col min="5640" max="5881" width="9.140625" style="36"/>
    <col min="5882" max="5882" width="12.7109375" style="36" customWidth="1"/>
    <col min="5883" max="5883" width="13.85546875" style="36" customWidth="1"/>
    <col min="5884" max="5884" width="13.7109375" style="36" customWidth="1"/>
    <col min="5885" max="5886" width="5.28515625" style="36" customWidth="1"/>
    <col min="5887" max="5887" width="47.140625" style="36" customWidth="1"/>
    <col min="5888" max="5888" width="10.5703125" style="36" customWidth="1"/>
    <col min="5889" max="5889" width="13.5703125" style="36" customWidth="1"/>
    <col min="5890" max="5890" width="6.85546875" style="36" customWidth="1"/>
    <col min="5891" max="5891" width="6.5703125" style="36" customWidth="1"/>
    <col min="5892" max="5892" width="1.28515625" style="36" customWidth="1"/>
    <col min="5893" max="5893" width="10.7109375" style="36" customWidth="1"/>
    <col min="5894" max="5894" width="1.28515625" style="36" customWidth="1"/>
    <col min="5895" max="5895" width="0" style="36" hidden="1" customWidth="1"/>
    <col min="5896" max="6137" width="9.140625" style="36"/>
    <col min="6138" max="6138" width="12.7109375" style="36" customWidth="1"/>
    <col min="6139" max="6139" width="13.85546875" style="36" customWidth="1"/>
    <col min="6140" max="6140" width="13.7109375" style="36" customWidth="1"/>
    <col min="6141" max="6142" width="5.28515625" style="36" customWidth="1"/>
    <col min="6143" max="6143" width="47.140625" style="36" customWidth="1"/>
    <col min="6144" max="6144" width="10.5703125" style="36" customWidth="1"/>
    <col min="6145" max="6145" width="13.5703125" style="36" customWidth="1"/>
    <col min="6146" max="6146" width="6.85546875" style="36" customWidth="1"/>
    <col min="6147" max="6147" width="6.5703125" style="36" customWidth="1"/>
    <col min="6148" max="6148" width="1.28515625" style="36" customWidth="1"/>
    <col min="6149" max="6149" width="10.7109375" style="36" customWidth="1"/>
    <col min="6150" max="6150" width="1.28515625" style="36" customWidth="1"/>
    <col min="6151" max="6151" width="0" style="36" hidden="1" customWidth="1"/>
    <col min="6152" max="6393" width="9.140625" style="36"/>
    <col min="6394" max="6394" width="12.7109375" style="36" customWidth="1"/>
    <col min="6395" max="6395" width="13.85546875" style="36" customWidth="1"/>
    <col min="6396" max="6396" width="13.7109375" style="36" customWidth="1"/>
    <col min="6397" max="6398" width="5.28515625" style="36" customWidth="1"/>
    <col min="6399" max="6399" width="47.140625" style="36" customWidth="1"/>
    <col min="6400" max="6400" width="10.5703125" style="36" customWidth="1"/>
    <col min="6401" max="6401" width="13.5703125" style="36" customWidth="1"/>
    <col min="6402" max="6402" width="6.85546875" style="36" customWidth="1"/>
    <col min="6403" max="6403" width="6.5703125" style="36" customWidth="1"/>
    <col min="6404" max="6404" width="1.28515625" style="36" customWidth="1"/>
    <col min="6405" max="6405" width="10.7109375" style="36" customWidth="1"/>
    <col min="6406" max="6406" width="1.28515625" style="36" customWidth="1"/>
    <col min="6407" max="6407" width="0" style="36" hidden="1" customWidth="1"/>
    <col min="6408" max="6649" width="9.140625" style="36"/>
    <col min="6650" max="6650" width="12.7109375" style="36" customWidth="1"/>
    <col min="6651" max="6651" width="13.85546875" style="36" customWidth="1"/>
    <col min="6652" max="6652" width="13.7109375" style="36" customWidth="1"/>
    <col min="6653" max="6654" width="5.28515625" style="36" customWidth="1"/>
    <col min="6655" max="6655" width="47.140625" style="36" customWidth="1"/>
    <col min="6656" max="6656" width="10.5703125" style="36" customWidth="1"/>
    <col min="6657" max="6657" width="13.5703125" style="36" customWidth="1"/>
    <col min="6658" max="6658" width="6.85546875" style="36" customWidth="1"/>
    <col min="6659" max="6659" width="6.5703125" style="36" customWidth="1"/>
    <col min="6660" max="6660" width="1.28515625" style="36" customWidth="1"/>
    <col min="6661" max="6661" width="10.7109375" style="36" customWidth="1"/>
    <col min="6662" max="6662" width="1.28515625" style="36" customWidth="1"/>
    <col min="6663" max="6663" width="0" style="36" hidden="1" customWidth="1"/>
    <col min="6664" max="6905" width="9.140625" style="36"/>
    <col min="6906" max="6906" width="12.7109375" style="36" customWidth="1"/>
    <col min="6907" max="6907" width="13.85546875" style="36" customWidth="1"/>
    <col min="6908" max="6908" width="13.7109375" style="36" customWidth="1"/>
    <col min="6909" max="6910" width="5.28515625" style="36" customWidth="1"/>
    <col min="6911" max="6911" width="47.140625" style="36" customWidth="1"/>
    <col min="6912" max="6912" width="10.5703125" style="36" customWidth="1"/>
    <col min="6913" max="6913" width="13.5703125" style="36" customWidth="1"/>
    <col min="6914" max="6914" width="6.85546875" style="36" customWidth="1"/>
    <col min="6915" max="6915" width="6.5703125" style="36" customWidth="1"/>
    <col min="6916" max="6916" width="1.28515625" style="36" customWidth="1"/>
    <col min="6917" max="6917" width="10.7109375" style="36" customWidth="1"/>
    <col min="6918" max="6918" width="1.28515625" style="36" customWidth="1"/>
    <col min="6919" max="6919" width="0" style="36" hidden="1" customWidth="1"/>
    <col min="6920" max="7161" width="9.140625" style="36"/>
    <col min="7162" max="7162" width="12.7109375" style="36" customWidth="1"/>
    <col min="7163" max="7163" width="13.85546875" style="36" customWidth="1"/>
    <col min="7164" max="7164" width="13.7109375" style="36" customWidth="1"/>
    <col min="7165" max="7166" width="5.28515625" style="36" customWidth="1"/>
    <col min="7167" max="7167" width="47.140625" style="36" customWidth="1"/>
    <col min="7168" max="7168" width="10.5703125" style="36" customWidth="1"/>
    <col min="7169" max="7169" width="13.5703125" style="36" customWidth="1"/>
    <col min="7170" max="7170" width="6.85546875" style="36" customWidth="1"/>
    <col min="7171" max="7171" width="6.5703125" style="36" customWidth="1"/>
    <col min="7172" max="7172" width="1.28515625" style="36" customWidth="1"/>
    <col min="7173" max="7173" width="10.7109375" style="36" customWidth="1"/>
    <col min="7174" max="7174" width="1.28515625" style="36" customWidth="1"/>
    <col min="7175" max="7175" width="0" style="36" hidden="1" customWidth="1"/>
    <col min="7176" max="7417" width="9.140625" style="36"/>
    <col min="7418" max="7418" width="12.7109375" style="36" customWidth="1"/>
    <col min="7419" max="7419" width="13.85546875" style="36" customWidth="1"/>
    <col min="7420" max="7420" width="13.7109375" style="36" customWidth="1"/>
    <col min="7421" max="7422" width="5.28515625" style="36" customWidth="1"/>
    <col min="7423" max="7423" width="47.140625" style="36" customWidth="1"/>
    <col min="7424" max="7424" width="10.5703125" style="36" customWidth="1"/>
    <col min="7425" max="7425" width="13.5703125" style="36" customWidth="1"/>
    <col min="7426" max="7426" width="6.85546875" style="36" customWidth="1"/>
    <col min="7427" max="7427" width="6.5703125" style="36" customWidth="1"/>
    <col min="7428" max="7428" width="1.28515625" style="36" customWidth="1"/>
    <col min="7429" max="7429" width="10.7109375" style="36" customWidth="1"/>
    <col min="7430" max="7430" width="1.28515625" style="36" customWidth="1"/>
    <col min="7431" max="7431" width="0" style="36" hidden="1" customWidth="1"/>
    <col min="7432" max="7673" width="9.140625" style="36"/>
    <col min="7674" max="7674" width="12.7109375" style="36" customWidth="1"/>
    <col min="7675" max="7675" width="13.85546875" style="36" customWidth="1"/>
    <col min="7676" max="7676" width="13.7109375" style="36" customWidth="1"/>
    <col min="7677" max="7678" width="5.28515625" style="36" customWidth="1"/>
    <col min="7679" max="7679" width="47.140625" style="36" customWidth="1"/>
    <col min="7680" max="7680" width="10.5703125" style="36" customWidth="1"/>
    <col min="7681" max="7681" width="13.5703125" style="36" customWidth="1"/>
    <col min="7682" max="7682" width="6.85546875" style="36" customWidth="1"/>
    <col min="7683" max="7683" width="6.5703125" style="36" customWidth="1"/>
    <col min="7684" max="7684" width="1.28515625" style="36" customWidth="1"/>
    <col min="7685" max="7685" width="10.7109375" style="36" customWidth="1"/>
    <col min="7686" max="7686" width="1.28515625" style="36" customWidth="1"/>
    <col min="7687" max="7687" width="0" style="36" hidden="1" customWidth="1"/>
    <col min="7688" max="7929" width="9.140625" style="36"/>
    <col min="7930" max="7930" width="12.7109375" style="36" customWidth="1"/>
    <col min="7931" max="7931" width="13.85546875" style="36" customWidth="1"/>
    <col min="7932" max="7932" width="13.7109375" style="36" customWidth="1"/>
    <col min="7933" max="7934" width="5.28515625" style="36" customWidth="1"/>
    <col min="7935" max="7935" width="47.140625" style="36" customWidth="1"/>
    <col min="7936" max="7936" width="10.5703125" style="36" customWidth="1"/>
    <col min="7937" max="7937" width="13.5703125" style="36" customWidth="1"/>
    <col min="7938" max="7938" width="6.85546875" style="36" customWidth="1"/>
    <col min="7939" max="7939" width="6.5703125" style="36" customWidth="1"/>
    <col min="7940" max="7940" width="1.28515625" style="36" customWidth="1"/>
    <col min="7941" max="7941" width="10.7109375" style="36" customWidth="1"/>
    <col min="7942" max="7942" width="1.28515625" style="36" customWidth="1"/>
    <col min="7943" max="7943" width="0" style="36" hidden="1" customWidth="1"/>
    <col min="7944" max="8185" width="9.140625" style="36"/>
    <col min="8186" max="8186" width="12.7109375" style="36" customWidth="1"/>
    <col min="8187" max="8187" width="13.85546875" style="36" customWidth="1"/>
    <col min="8188" max="8188" width="13.7109375" style="36" customWidth="1"/>
    <col min="8189" max="8190" width="5.28515625" style="36" customWidth="1"/>
    <col min="8191" max="8191" width="47.140625" style="36" customWidth="1"/>
    <col min="8192" max="8192" width="10.5703125" style="36" customWidth="1"/>
    <col min="8193" max="8193" width="13.5703125" style="36" customWidth="1"/>
    <col min="8194" max="8194" width="6.85546875" style="36" customWidth="1"/>
    <col min="8195" max="8195" width="6.5703125" style="36" customWidth="1"/>
    <col min="8196" max="8196" width="1.28515625" style="36" customWidth="1"/>
    <col min="8197" max="8197" width="10.7109375" style="36" customWidth="1"/>
    <col min="8198" max="8198" width="1.28515625" style="36" customWidth="1"/>
    <col min="8199" max="8199" width="0" style="36" hidden="1" customWidth="1"/>
    <col min="8200" max="8441" width="9.140625" style="36"/>
    <col min="8442" max="8442" width="12.7109375" style="36" customWidth="1"/>
    <col min="8443" max="8443" width="13.85546875" style="36" customWidth="1"/>
    <col min="8444" max="8444" width="13.7109375" style="36" customWidth="1"/>
    <col min="8445" max="8446" width="5.28515625" style="36" customWidth="1"/>
    <col min="8447" max="8447" width="47.140625" style="36" customWidth="1"/>
    <col min="8448" max="8448" width="10.5703125" style="36" customWidth="1"/>
    <col min="8449" max="8449" width="13.5703125" style="36" customWidth="1"/>
    <col min="8450" max="8450" width="6.85546875" style="36" customWidth="1"/>
    <col min="8451" max="8451" width="6.5703125" style="36" customWidth="1"/>
    <col min="8452" max="8452" width="1.28515625" style="36" customWidth="1"/>
    <col min="8453" max="8453" width="10.7109375" style="36" customWidth="1"/>
    <col min="8454" max="8454" width="1.28515625" style="36" customWidth="1"/>
    <col min="8455" max="8455" width="0" style="36" hidden="1" customWidth="1"/>
    <col min="8456" max="8697" width="9.140625" style="36"/>
    <col min="8698" max="8698" width="12.7109375" style="36" customWidth="1"/>
    <col min="8699" max="8699" width="13.85546875" style="36" customWidth="1"/>
    <col min="8700" max="8700" width="13.7109375" style="36" customWidth="1"/>
    <col min="8701" max="8702" width="5.28515625" style="36" customWidth="1"/>
    <col min="8703" max="8703" width="47.140625" style="36" customWidth="1"/>
    <col min="8704" max="8704" width="10.5703125" style="36" customWidth="1"/>
    <col min="8705" max="8705" width="13.5703125" style="36" customWidth="1"/>
    <col min="8706" max="8706" width="6.85546875" style="36" customWidth="1"/>
    <col min="8707" max="8707" width="6.5703125" style="36" customWidth="1"/>
    <col min="8708" max="8708" width="1.28515625" style="36" customWidth="1"/>
    <col min="8709" max="8709" width="10.7109375" style="36" customWidth="1"/>
    <col min="8710" max="8710" width="1.28515625" style="36" customWidth="1"/>
    <col min="8711" max="8711" width="0" style="36" hidden="1" customWidth="1"/>
    <col min="8712" max="8953" width="9.140625" style="36"/>
    <col min="8954" max="8954" width="12.7109375" style="36" customWidth="1"/>
    <col min="8955" max="8955" width="13.85546875" style="36" customWidth="1"/>
    <col min="8956" max="8956" width="13.7109375" style="36" customWidth="1"/>
    <col min="8957" max="8958" width="5.28515625" style="36" customWidth="1"/>
    <col min="8959" max="8959" width="47.140625" style="36" customWidth="1"/>
    <col min="8960" max="8960" width="10.5703125" style="36" customWidth="1"/>
    <col min="8961" max="8961" width="13.5703125" style="36" customWidth="1"/>
    <col min="8962" max="8962" width="6.85546875" style="36" customWidth="1"/>
    <col min="8963" max="8963" width="6.5703125" style="36" customWidth="1"/>
    <col min="8964" max="8964" width="1.28515625" style="36" customWidth="1"/>
    <col min="8965" max="8965" width="10.7109375" style="36" customWidth="1"/>
    <col min="8966" max="8966" width="1.28515625" style="36" customWidth="1"/>
    <col min="8967" max="8967" width="0" style="36" hidden="1" customWidth="1"/>
    <col min="8968" max="9209" width="9.140625" style="36"/>
    <col min="9210" max="9210" width="12.7109375" style="36" customWidth="1"/>
    <col min="9211" max="9211" width="13.85546875" style="36" customWidth="1"/>
    <col min="9212" max="9212" width="13.7109375" style="36" customWidth="1"/>
    <col min="9213" max="9214" width="5.28515625" style="36" customWidth="1"/>
    <col min="9215" max="9215" width="47.140625" style="36" customWidth="1"/>
    <col min="9216" max="9216" width="10.5703125" style="36" customWidth="1"/>
    <col min="9217" max="9217" width="13.5703125" style="36" customWidth="1"/>
    <col min="9218" max="9218" width="6.85546875" style="36" customWidth="1"/>
    <col min="9219" max="9219" width="6.5703125" style="36" customWidth="1"/>
    <col min="9220" max="9220" width="1.28515625" style="36" customWidth="1"/>
    <col min="9221" max="9221" width="10.7109375" style="36" customWidth="1"/>
    <col min="9222" max="9222" width="1.28515625" style="36" customWidth="1"/>
    <col min="9223" max="9223" width="0" style="36" hidden="1" customWidth="1"/>
    <col min="9224" max="9465" width="9.140625" style="36"/>
    <col min="9466" max="9466" width="12.7109375" style="36" customWidth="1"/>
    <col min="9467" max="9467" width="13.85546875" style="36" customWidth="1"/>
    <col min="9468" max="9468" width="13.7109375" style="36" customWidth="1"/>
    <col min="9469" max="9470" width="5.28515625" style="36" customWidth="1"/>
    <col min="9471" max="9471" width="47.140625" style="36" customWidth="1"/>
    <col min="9472" max="9472" width="10.5703125" style="36" customWidth="1"/>
    <col min="9473" max="9473" width="13.5703125" style="36" customWidth="1"/>
    <col min="9474" max="9474" width="6.85546875" style="36" customWidth="1"/>
    <col min="9475" max="9475" width="6.5703125" style="36" customWidth="1"/>
    <col min="9476" max="9476" width="1.28515625" style="36" customWidth="1"/>
    <col min="9477" max="9477" width="10.7109375" style="36" customWidth="1"/>
    <col min="9478" max="9478" width="1.28515625" style="36" customWidth="1"/>
    <col min="9479" max="9479" width="0" style="36" hidden="1" customWidth="1"/>
    <col min="9480" max="9721" width="9.140625" style="36"/>
    <col min="9722" max="9722" width="12.7109375" style="36" customWidth="1"/>
    <col min="9723" max="9723" width="13.85546875" style="36" customWidth="1"/>
    <col min="9724" max="9724" width="13.7109375" style="36" customWidth="1"/>
    <col min="9725" max="9726" width="5.28515625" style="36" customWidth="1"/>
    <col min="9727" max="9727" width="47.140625" style="36" customWidth="1"/>
    <col min="9728" max="9728" width="10.5703125" style="36" customWidth="1"/>
    <col min="9729" max="9729" width="13.5703125" style="36" customWidth="1"/>
    <col min="9730" max="9730" width="6.85546875" style="36" customWidth="1"/>
    <col min="9731" max="9731" width="6.5703125" style="36" customWidth="1"/>
    <col min="9732" max="9732" width="1.28515625" style="36" customWidth="1"/>
    <col min="9733" max="9733" width="10.7109375" style="36" customWidth="1"/>
    <col min="9734" max="9734" width="1.28515625" style="36" customWidth="1"/>
    <col min="9735" max="9735" width="0" style="36" hidden="1" customWidth="1"/>
    <col min="9736" max="9977" width="9.140625" style="36"/>
    <col min="9978" max="9978" width="12.7109375" style="36" customWidth="1"/>
    <col min="9979" max="9979" width="13.85546875" style="36" customWidth="1"/>
    <col min="9980" max="9980" width="13.7109375" style="36" customWidth="1"/>
    <col min="9981" max="9982" width="5.28515625" style="36" customWidth="1"/>
    <col min="9983" max="9983" width="47.140625" style="36" customWidth="1"/>
    <col min="9984" max="9984" width="10.5703125" style="36" customWidth="1"/>
    <col min="9985" max="9985" width="13.5703125" style="36" customWidth="1"/>
    <col min="9986" max="9986" width="6.85546875" style="36" customWidth="1"/>
    <col min="9987" max="9987" width="6.5703125" style="36" customWidth="1"/>
    <col min="9988" max="9988" width="1.28515625" style="36" customWidth="1"/>
    <col min="9989" max="9989" width="10.7109375" style="36" customWidth="1"/>
    <col min="9990" max="9990" width="1.28515625" style="36" customWidth="1"/>
    <col min="9991" max="9991" width="0" style="36" hidden="1" customWidth="1"/>
    <col min="9992" max="10233" width="9.140625" style="36"/>
    <col min="10234" max="10234" width="12.7109375" style="36" customWidth="1"/>
    <col min="10235" max="10235" width="13.85546875" style="36" customWidth="1"/>
    <col min="10236" max="10236" width="13.7109375" style="36" customWidth="1"/>
    <col min="10237" max="10238" width="5.28515625" style="36" customWidth="1"/>
    <col min="10239" max="10239" width="47.140625" style="36" customWidth="1"/>
    <col min="10240" max="10240" width="10.5703125" style="36" customWidth="1"/>
    <col min="10241" max="10241" width="13.5703125" style="36" customWidth="1"/>
    <col min="10242" max="10242" width="6.85546875" style="36" customWidth="1"/>
    <col min="10243" max="10243" width="6.5703125" style="36" customWidth="1"/>
    <col min="10244" max="10244" width="1.28515625" style="36" customWidth="1"/>
    <col min="10245" max="10245" width="10.7109375" style="36" customWidth="1"/>
    <col min="10246" max="10246" width="1.28515625" style="36" customWidth="1"/>
    <col min="10247" max="10247" width="0" style="36" hidden="1" customWidth="1"/>
    <col min="10248" max="10489" width="9.140625" style="36"/>
    <col min="10490" max="10490" width="12.7109375" style="36" customWidth="1"/>
    <col min="10491" max="10491" width="13.85546875" style="36" customWidth="1"/>
    <col min="10492" max="10492" width="13.7109375" style="36" customWidth="1"/>
    <col min="10493" max="10494" width="5.28515625" style="36" customWidth="1"/>
    <col min="10495" max="10495" width="47.140625" style="36" customWidth="1"/>
    <col min="10496" max="10496" width="10.5703125" style="36" customWidth="1"/>
    <col min="10497" max="10497" width="13.5703125" style="36" customWidth="1"/>
    <col min="10498" max="10498" width="6.85546875" style="36" customWidth="1"/>
    <col min="10499" max="10499" width="6.5703125" style="36" customWidth="1"/>
    <col min="10500" max="10500" width="1.28515625" style="36" customWidth="1"/>
    <col min="10501" max="10501" width="10.7109375" style="36" customWidth="1"/>
    <col min="10502" max="10502" width="1.28515625" style="36" customWidth="1"/>
    <col min="10503" max="10503" width="0" style="36" hidden="1" customWidth="1"/>
    <col min="10504" max="10745" width="9.140625" style="36"/>
    <col min="10746" max="10746" width="12.7109375" style="36" customWidth="1"/>
    <col min="10747" max="10747" width="13.85546875" style="36" customWidth="1"/>
    <col min="10748" max="10748" width="13.7109375" style="36" customWidth="1"/>
    <col min="10749" max="10750" width="5.28515625" style="36" customWidth="1"/>
    <col min="10751" max="10751" width="47.140625" style="36" customWidth="1"/>
    <col min="10752" max="10752" width="10.5703125" style="36" customWidth="1"/>
    <col min="10753" max="10753" width="13.5703125" style="36" customWidth="1"/>
    <col min="10754" max="10754" width="6.85546875" style="36" customWidth="1"/>
    <col min="10755" max="10755" width="6.5703125" style="36" customWidth="1"/>
    <col min="10756" max="10756" width="1.28515625" style="36" customWidth="1"/>
    <col min="10757" max="10757" width="10.7109375" style="36" customWidth="1"/>
    <col min="10758" max="10758" width="1.28515625" style="36" customWidth="1"/>
    <col min="10759" max="10759" width="0" style="36" hidden="1" customWidth="1"/>
    <col min="10760" max="11001" width="9.140625" style="36"/>
    <col min="11002" max="11002" width="12.7109375" style="36" customWidth="1"/>
    <col min="11003" max="11003" width="13.85546875" style="36" customWidth="1"/>
    <col min="11004" max="11004" width="13.7109375" style="36" customWidth="1"/>
    <col min="11005" max="11006" width="5.28515625" style="36" customWidth="1"/>
    <col min="11007" max="11007" width="47.140625" style="36" customWidth="1"/>
    <col min="11008" max="11008" width="10.5703125" style="36" customWidth="1"/>
    <col min="11009" max="11009" width="13.5703125" style="36" customWidth="1"/>
    <col min="11010" max="11010" width="6.85546875" style="36" customWidth="1"/>
    <col min="11011" max="11011" width="6.5703125" style="36" customWidth="1"/>
    <col min="11012" max="11012" width="1.28515625" style="36" customWidth="1"/>
    <col min="11013" max="11013" width="10.7109375" style="36" customWidth="1"/>
    <col min="11014" max="11014" width="1.28515625" style="36" customWidth="1"/>
    <col min="11015" max="11015" width="0" style="36" hidden="1" customWidth="1"/>
    <col min="11016" max="11257" width="9.140625" style="36"/>
    <col min="11258" max="11258" width="12.7109375" style="36" customWidth="1"/>
    <col min="11259" max="11259" width="13.85546875" style="36" customWidth="1"/>
    <col min="11260" max="11260" width="13.7109375" style="36" customWidth="1"/>
    <col min="11261" max="11262" width="5.28515625" style="36" customWidth="1"/>
    <col min="11263" max="11263" width="47.140625" style="36" customWidth="1"/>
    <col min="11264" max="11264" width="10.5703125" style="36" customWidth="1"/>
    <col min="11265" max="11265" width="13.5703125" style="36" customWidth="1"/>
    <col min="11266" max="11266" width="6.85546875" style="36" customWidth="1"/>
    <col min="11267" max="11267" width="6.5703125" style="36" customWidth="1"/>
    <col min="11268" max="11268" width="1.28515625" style="36" customWidth="1"/>
    <col min="11269" max="11269" width="10.7109375" style="36" customWidth="1"/>
    <col min="11270" max="11270" width="1.28515625" style="36" customWidth="1"/>
    <col min="11271" max="11271" width="0" style="36" hidden="1" customWidth="1"/>
    <col min="11272" max="11513" width="9.140625" style="36"/>
    <col min="11514" max="11514" width="12.7109375" style="36" customWidth="1"/>
    <col min="11515" max="11515" width="13.85546875" style="36" customWidth="1"/>
    <col min="11516" max="11516" width="13.7109375" style="36" customWidth="1"/>
    <col min="11517" max="11518" width="5.28515625" style="36" customWidth="1"/>
    <col min="11519" max="11519" width="47.140625" style="36" customWidth="1"/>
    <col min="11520" max="11520" width="10.5703125" style="36" customWidth="1"/>
    <col min="11521" max="11521" width="13.5703125" style="36" customWidth="1"/>
    <col min="11522" max="11522" width="6.85546875" style="36" customWidth="1"/>
    <col min="11523" max="11523" width="6.5703125" style="36" customWidth="1"/>
    <col min="11524" max="11524" width="1.28515625" style="36" customWidth="1"/>
    <col min="11525" max="11525" width="10.7109375" style="36" customWidth="1"/>
    <col min="11526" max="11526" width="1.28515625" style="36" customWidth="1"/>
    <col min="11527" max="11527" width="0" style="36" hidden="1" customWidth="1"/>
    <col min="11528" max="11769" width="9.140625" style="36"/>
    <col min="11770" max="11770" width="12.7109375" style="36" customWidth="1"/>
    <col min="11771" max="11771" width="13.85546875" style="36" customWidth="1"/>
    <col min="11772" max="11772" width="13.7109375" style="36" customWidth="1"/>
    <col min="11773" max="11774" width="5.28515625" style="36" customWidth="1"/>
    <col min="11775" max="11775" width="47.140625" style="36" customWidth="1"/>
    <col min="11776" max="11776" width="10.5703125" style="36" customWidth="1"/>
    <col min="11777" max="11777" width="13.5703125" style="36" customWidth="1"/>
    <col min="11778" max="11778" width="6.85546875" style="36" customWidth="1"/>
    <col min="11779" max="11779" width="6.5703125" style="36" customWidth="1"/>
    <col min="11780" max="11780" width="1.28515625" style="36" customWidth="1"/>
    <col min="11781" max="11781" width="10.7109375" style="36" customWidth="1"/>
    <col min="11782" max="11782" width="1.28515625" style="36" customWidth="1"/>
    <col min="11783" max="11783" width="0" style="36" hidden="1" customWidth="1"/>
    <col min="11784" max="12025" width="9.140625" style="36"/>
    <col min="12026" max="12026" width="12.7109375" style="36" customWidth="1"/>
    <col min="12027" max="12027" width="13.85546875" style="36" customWidth="1"/>
    <col min="12028" max="12028" width="13.7109375" style="36" customWidth="1"/>
    <col min="12029" max="12030" width="5.28515625" style="36" customWidth="1"/>
    <col min="12031" max="12031" width="47.140625" style="36" customWidth="1"/>
    <col min="12032" max="12032" width="10.5703125" style="36" customWidth="1"/>
    <col min="12033" max="12033" width="13.5703125" style="36" customWidth="1"/>
    <col min="12034" max="12034" width="6.85546875" style="36" customWidth="1"/>
    <col min="12035" max="12035" width="6.5703125" style="36" customWidth="1"/>
    <col min="12036" max="12036" width="1.28515625" style="36" customWidth="1"/>
    <col min="12037" max="12037" width="10.7109375" style="36" customWidth="1"/>
    <col min="12038" max="12038" width="1.28515625" style="36" customWidth="1"/>
    <col min="12039" max="12039" width="0" style="36" hidden="1" customWidth="1"/>
    <col min="12040" max="12281" width="9.140625" style="36"/>
    <col min="12282" max="12282" width="12.7109375" style="36" customWidth="1"/>
    <col min="12283" max="12283" width="13.85546875" style="36" customWidth="1"/>
    <col min="12284" max="12284" width="13.7109375" style="36" customWidth="1"/>
    <col min="12285" max="12286" width="5.28515625" style="36" customWidth="1"/>
    <col min="12287" max="12287" width="47.140625" style="36" customWidth="1"/>
    <col min="12288" max="12288" width="10.5703125" style="36" customWidth="1"/>
    <col min="12289" max="12289" width="13.5703125" style="36" customWidth="1"/>
    <col min="12290" max="12290" width="6.85546875" style="36" customWidth="1"/>
    <col min="12291" max="12291" width="6.5703125" style="36" customWidth="1"/>
    <col min="12292" max="12292" width="1.28515625" style="36" customWidth="1"/>
    <col min="12293" max="12293" width="10.7109375" style="36" customWidth="1"/>
    <col min="12294" max="12294" width="1.28515625" style="36" customWidth="1"/>
    <col min="12295" max="12295" width="0" style="36" hidden="1" customWidth="1"/>
    <col min="12296" max="12537" width="9.140625" style="36"/>
    <col min="12538" max="12538" width="12.7109375" style="36" customWidth="1"/>
    <col min="12539" max="12539" width="13.85546875" style="36" customWidth="1"/>
    <col min="12540" max="12540" width="13.7109375" style="36" customWidth="1"/>
    <col min="12541" max="12542" width="5.28515625" style="36" customWidth="1"/>
    <col min="12543" max="12543" width="47.140625" style="36" customWidth="1"/>
    <col min="12544" max="12544" width="10.5703125" style="36" customWidth="1"/>
    <col min="12545" max="12545" width="13.5703125" style="36" customWidth="1"/>
    <col min="12546" max="12546" width="6.85546875" style="36" customWidth="1"/>
    <col min="12547" max="12547" width="6.5703125" style="36" customWidth="1"/>
    <col min="12548" max="12548" width="1.28515625" style="36" customWidth="1"/>
    <col min="12549" max="12549" width="10.7109375" style="36" customWidth="1"/>
    <col min="12550" max="12550" width="1.28515625" style="36" customWidth="1"/>
    <col min="12551" max="12551" width="0" style="36" hidden="1" customWidth="1"/>
    <col min="12552" max="12793" width="9.140625" style="36"/>
    <col min="12794" max="12794" width="12.7109375" style="36" customWidth="1"/>
    <col min="12795" max="12795" width="13.85546875" style="36" customWidth="1"/>
    <col min="12796" max="12796" width="13.7109375" style="36" customWidth="1"/>
    <col min="12797" max="12798" width="5.28515625" style="36" customWidth="1"/>
    <col min="12799" max="12799" width="47.140625" style="36" customWidth="1"/>
    <col min="12800" max="12800" width="10.5703125" style="36" customWidth="1"/>
    <col min="12801" max="12801" width="13.5703125" style="36" customWidth="1"/>
    <col min="12802" max="12802" width="6.85546875" style="36" customWidth="1"/>
    <col min="12803" max="12803" width="6.5703125" style="36" customWidth="1"/>
    <col min="12804" max="12804" width="1.28515625" style="36" customWidth="1"/>
    <col min="12805" max="12805" width="10.7109375" style="36" customWidth="1"/>
    <col min="12806" max="12806" width="1.28515625" style="36" customWidth="1"/>
    <col min="12807" max="12807" width="0" style="36" hidden="1" customWidth="1"/>
    <col min="12808" max="13049" width="9.140625" style="36"/>
    <col min="13050" max="13050" width="12.7109375" style="36" customWidth="1"/>
    <col min="13051" max="13051" width="13.85546875" style="36" customWidth="1"/>
    <col min="13052" max="13052" width="13.7109375" style="36" customWidth="1"/>
    <col min="13053" max="13054" width="5.28515625" style="36" customWidth="1"/>
    <col min="13055" max="13055" width="47.140625" style="36" customWidth="1"/>
    <col min="13056" max="13056" width="10.5703125" style="36" customWidth="1"/>
    <col min="13057" max="13057" width="13.5703125" style="36" customWidth="1"/>
    <col min="13058" max="13058" width="6.85546875" style="36" customWidth="1"/>
    <col min="13059" max="13059" width="6.5703125" style="36" customWidth="1"/>
    <col min="13060" max="13060" width="1.28515625" style="36" customWidth="1"/>
    <col min="13061" max="13061" width="10.7109375" style="36" customWidth="1"/>
    <col min="13062" max="13062" width="1.28515625" style="36" customWidth="1"/>
    <col min="13063" max="13063" width="0" style="36" hidden="1" customWidth="1"/>
    <col min="13064" max="13305" width="9.140625" style="36"/>
    <col min="13306" max="13306" width="12.7109375" style="36" customWidth="1"/>
    <col min="13307" max="13307" width="13.85546875" style="36" customWidth="1"/>
    <col min="13308" max="13308" width="13.7109375" style="36" customWidth="1"/>
    <col min="13309" max="13310" width="5.28515625" style="36" customWidth="1"/>
    <col min="13311" max="13311" width="47.140625" style="36" customWidth="1"/>
    <col min="13312" max="13312" width="10.5703125" style="36" customWidth="1"/>
    <col min="13313" max="13313" width="13.5703125" style="36" customWidth="1"/>
    <col min="13314" max="13314" width="6.85546875" style="36" customWidth="1"/>
    <col min="13315" max="13315" width="6.5703125" style="36" customWidth="1"/>
    <col min="13316" max="13316" width="1.28515625" style="36" customWidth="1"/>
    <col min="13317" max="13317" width="10.7109375" style="36" customWidth="1"/>
    <col min="13318" max="13318" width="1.28515625" style="36" customWidth="1"/>
    <col min="13319" max="13319" width="0" style="36" hidden="1" customWidth="1"/>
    <col min="13320" max="13561" width="9.140625" style="36"/>
    <col min="13562" max="13562" width="12.7109375" style="36" customWidth="1"/>
    <col min="13563" max="13563" width="13.85546875" style="36" customWidth="1"/>
    <col min="13564" max="13564" width="13.7109375" style="36" customWidth="1"/>
    <col min="13565" max="13566" width="5.28515625" style="36" customWidth="1"/>
    <col min="13567" max="13567" width="47.140625" style="36" customWidth="1"/>
    <col min="13568" max="13568" width="10.5703125" style="36" customWidth="1"/>
    <col min="13569" max="13569" width="13.5703125" style="36" customWidth="1"/>
    <col min="13570" max="13570" width="6.85546875" style="36" customWidth="1"/>
    <col min="13571" max="13571" width="6.5703125" style="36" customWidth="1"/>
    <col min="13572" max="13572" width="1.28515625" style="36" customWidth="1"/>
    <col min="13573" max="13573" width="10.7109375" style="36" customWidth="1"/>
    <col min="13574" max="13574" width="1.28515625" style="36" customWidth="1"/>
    <col min="13575" max="13575" width="0" style="36" hidden="1" customWidth="1"/>
    <col min="13576" max="13817" width="9.140625" style="36"/>
    <col min="13818" max="13818" width="12.7109375" style="36" customWidth="1"/>
    <col min="13819" max="13819" width="13.85546875" style="36" customWidth="1"/>
    <col min="13820" max="13820" width="13.7109375" style="36" customWidth="1"/>
    <col min="13821" max="13822" width="5.28515625" style="36" customWidth="1"/>
    <col min="13823" max="13823" width="47.140625" style="36" customWidth="1"/>
    <col min="13824" max="13824" width="10.5703125" style="36" customWidth="1"/>
    <col min="13825" max="13825" width="13.5703125" style="36" customWidth="1"/>
    <col min="13826" max="13826" width="6.85546875" style="36" customWidth="1"/>
    <col min="13827" max="13827" width="6.5703125" style="36" customWidth="1"/>
    <col min="13828" max="13828" width="1.28515625" style="36" customWidth="1"/>
    <col min="13829" max="13829" width="10.7109375" style="36" customWidth="1"/>
    <col min="13830" max="13830" width="1.28515625" style="36" customWidth="1"/>
    <col min="13831" max="13831" width="0" style="36" hidden="1" customWidth="1"/>
    <col min="13832" max="14073" width="9.140625" style="36"/>
    <col min="14074" max="14074" width="12.7109375" style="36" customWidth="1"/>
    <col min="14075" max="14075" width="13.85546875" style="36" customWidth="1"/>
    <col min="14076" max="14076" width="13.7109375" style="36" customWidth="1"/>
    <col min="14077" max="14078" width="5.28515625" style="36" customWidth="1"/>
    <col min="14079" max="14079" width="47.140625" style="36" customWidth="1"/>
    <col min="14080" max="14080" width="10.5703125" style="36" customWidth="1"/>
    <col min="14081" max="14081" width="13.5703125" style="36" customWidth="1"/>
    <col min="14082" max="14082" width="6.85546875" style="36" customWidth="1"/>
    <col min="14083" max="14083" width="6.5703125" style="36" customWidth="1"/>
    <col min="14084" max="14084" width="1.28515625" style="36" customWidth="1"/>
    <col min="14085" max="14085" width="10.7109375" style="36" customWidth="1"/>
    <col min="14086" max="14086" width="1.28515625" style="36" customWidth="1"/>
    <col min="14087" max="14087" width="0" style="36" hidden="1" customWidth="1"/>
    <col min="14088" max="14329" width="9.140625" style="36"/>
    <col min="14330" max="14330" width="12.7109375" style="36" customWidth="1"/>
    <col min="14331" max="14331" width="13.85546875" style="36" customWidth="1"/>
    <col min="14332" max="14332" width="13.7109375" style="36" customWidth="1"/>
    <col min="14333" max="14334" width="5.28515625" style="36" customWidth="1"/>
    <col min="14335" max="14335" width="47.140625" style="36" customWidth="1"/>
    <col min="14336" max="14336" width="10.5703125" style="36" customWidth="1"/>
    <col min="14337" max="14337" width="13.5703125" style="36" customWidth="1"/>
    <col min="14338" max="14338" width="6.85546875" style="36" customWidth="1"/>
    <col min="14339" max="14339" width="6.5703125" style="36" customWidth="1"/>
    <col min="14340" max="14340" width="1.28515625" style="36" customWidth="1"/>
    <col min="14341" max="14341" width="10.7109375" style="36" customWidth="1"/>
    <col min="14342" max="14342" width="1.28515625" style="36" customWidth="1"/>
    <col min="14343" max="14343" width="0" style="36" hidden="1" customWidth="1"/>
    <col min="14344" max="14585" width="9.140625" style="36"/>
    <col min="14586" max="14586" width="12.7109375" style="36" customWidth="1"/>
    <col min="14587" max="14587" width="13.85546875" style="36" customWidth="1"/>
    <col min="14588" max="14588" width="13.7109375" style="36" customWidth="1"/>
    <col min="14589" max="14590" width="5.28515625" style="36" customWidth="1"/>
    <col min="14591" max="14591" width="47.140625" style="36" customWidth="1"/>
    <col min="14592" max="14592" width="10.5703125" style="36" customWidth="1"/>
    <col min="14593" max="14593" width="13.5703125" style="36" customWidth="1"/>
    <col min="14594" max="14594" width="6.85546875" style="36" customWidth="1"/>
    <col min="14595" max="14595" width="6.5703125" style="36" customWidth="1"/>
    <col min="14596" max="14596" width="1.28515625" style="36" customWidth="1"/>
    <col min="14597" max="14597" width="10.7109375" style="36" customWidth="1"/>
    <col min="14598" max="14598" width="1.28515625" style="36" customWidth="1"/>
    <col min="14599" max="14599" width="0" style="36" hidden="1" customWidth="1"/>
    <col min="14600" max="14841" width="9.140625" style="36"/>
    <col min="14842" max="14842" width="12.7109375" style="36" customWidth="1"/>
    <col min="14843" max="14843" width="13.85546875" style="36" customWidth="1"/>
    <col min="14844" max="14844" width="13.7109375" style="36" customWidth="1"/>
    <col min="14845" max="14846" width="5.28515625" style="36" customWidth="1"/>
    <col min="14847" max="14847" width="47.140625" style="36" customWidth="1"/>
    <col min="14848" max="14848" width="10.5703125" style="36" customWidth="1"/>
    <col min="14849" max="14849" width="13.5703125" style="36" customWidth="1"/>
    <col min="14850" max="14850" width="6.85546875" style="36" customWidth="1"/>
    <col min="14851" max="14851" width="6.5703125" style="36" customWidth="1"/>
    <col min="14852" max="14852" width="1.28515625" style="36" customWidth="1"/>
    <col min="14853" max="14853" width="10.7109375" style="36" customWidth="1"/>
    <col min="14854" max="14854" width="1.28515625" style="36" customWidth="1"/>
    <col min="14855" max="14855" width="0" style="36" hidden="1" customWidth="1"/>
    <col min="14856" max="15097" width="9.140625" style="36"/>
    <col min="15098" max="15098" width="12.7109375" style="36" customWidth="1"/>
    <col min="15099" max="15099" width="13.85546875" style="36" customWidth="1"/>
    <col min="15100" max="15100" width="13.7109375" style="36" customWidth="1"/>
    <col min="15101" max="15102" width="5.28515625" style="36" customWidth="1"/>
    <col min="15103" max="15103" width="47.140625" style="36" customWidth="1"/>
    <col min="15104" max="15104" width="10.5703125" style="36" customWidth="1"/>
    <col min="15105" max="15105" width="13.5703125" style="36" customWidth="1"/>
    <col min="15106" max="15106" width="6.85546875" style="36" customWidth="1"/>
    <col min="15107" max="15107" width="6.5703125" style="36" customWidth="1"/>
    <col min="15108" max="15108" width="1.28515625" style="36" customWidth="1"/>
    <col min="15109" max="15109" width="10.7109375" style="36" customWidth="1"/>
    <col min="15110" max="15110" width="1.28515625" style="36" customWidth="1"/>
    <col min="15111" max="15111" width="0" style="36" hidden="1" customWidth="1"/>
    <col min="15112" max="15353" width="9.140625" style="36"/>
    <col min="15354" max="15354" width="12.7109375" style="36" customWidth="1"/>
    <col min="15355" max="15355" width="13.85546875" style="36" customWidth="1"/>
    <col min="15356" max="15356" width="13.7109375" style="36" customWidth="1"/>
    <col min="15357" max="15358" width="5.28515625" style="36" customWidth="1"/>
    <col min="15359" max="15359" width="47.140625" style="36" customWidth="1"/>
    <col min="15360" max="15360" width="10.5703125" style="36" customWidth="1"/>
    <col min="15361" max="15361" width="13.5703125" style="36" customWidth="1"/>
    <col min="15362" max="15362" width="6.85546875" style="36" customWidth="1"/>
    <col min="15363" max="15363" width="6.5703125" style="36" customWidth="1"/>
    <col min="15364" max="15364" width="1.28515625" style="36" customWidth="1"/>
    <col min="15365" max="15365" width="10.7109375" style="36" customWidth="1"/>
    <col min="15366" max="15366" width="1.28515625" style="36" customWidth="1"/>
    <col min="15367" max="15367" width="0" style="36" hidden="1" customWidth="1"/>
    <col min="15368" max="15609" width="9.140625" style="36"/>
    <col min="15610" max="15610" width="12.7109375" style="36" customWidth="1"/>
    <col min="15611" max="15611" width="13.85546875" style="36" customWidth="1"/>
    <col min="15612" max="15612" width="13.7109375" style="36" customWidth="1"/>
    <col min="15613" max="15614" width="5.28515625" style="36" customWidth="1"/>
    <col min="15615" max="15615" width="47.140625" style="36" customWidth="1"/>
    <col min="15616" max="15616" width="10.5703125" style="36" customWidth="1"/>
    <col min="15617" max="15617" width="13.5703125" style="36" customWidth="1"/>
    <col min="15618" max="15618" width="6.85546875" style="36" customWidth="1"/>
    <col min="15619" max="15619" width="6.5703125" style="36" customWidth="1"/>
    <col min="15620" max="15620" width="1.28515625" style="36" customWidth="1"/>
    <col min="15621" max="15621" width="10.7109375" style="36" customWidth="1"/>
    <col min="15622" max="15622" width="1.28515625" style="36" customWidth="1"/>
    <col min="15623" max="15623" width="0" style="36" hidden="1" customWidth="1"/>
    <col min="15624" max="15865" width="9.140625" style="36"/>
    <col min="15866" max="15866" width="12.7109375" style="36" customWidth="1"/>
    <col min="15867" max="15867" width="13.85546875" style="36" customWidth="1"/>
    <col min="15868" max="15868" width="13.7109375" style="36" customWidth="1"/>
    <col min="15869" max="15870" width="5.28515625" style="36" customWidth="1"/>
    <col min="15871" max="15871" width="47.140625" style="36" customWidth="1"/>
    <col min="15872" max="15872" width="10.5703125" style="36" customWidth="1"/>
    <col min="15873" max="15873" width="13.5703125" style="36" customWidth="1"/>
    <col min="15874" max="15874" width="6.85546875" style="36" customWidth="1"/>
    <col min="15875" max="15875" width="6.5703125" style="36" customWidth="1"/>
    <col min="15876" max="15876" width="1.28515625" style="36" customWidth="1"/>
    <col min="15877" max="15877" width="10.7109375" style="36" customWidth="1"/>
    <col min="15878" max="15878" width="1.28515625" style="36" customWidth="1"/>
    <col min="15879" max="15879" width="0" style="36" hidden="1" customWidth="1"/>
    <col min="15880" max="16121" width="9.140625" style="36"/>
    <col min="16122" max="16122" width="12.7109375" style="36" customWidth="1"/>
    <col min="16123" max="16123" width="13.85546875" style="36" customWidth="1"/>
    <col min="16124" max="16124" width="13.7109375" style="36" customWidth="1"/>
    <col min="16125" max="16126" width="5.28515625" style="36" customWidth="1"/>
    <col min="16127" max="16127" width="47.140625" style="36" customWidth="1"/>
    <col min="16128" max="16128" width="10.5703125" style="36" customWidth="1"/>
    <col min="16129" max="16129" width="13.5703125" style="36" customWidth="1"/>
    <col min="16130" max="16130" width="6.85546875" style="36" customWidth="1"/>
    <col min="16131" max="16131" width="6.5703125" style="36" customWidth="1"/>
    <col min="16132" max="16132" width="1.28515625" style="36" customWidth="1"/>
    <col min="16133" max="16133" width="10.7109375" style="36" customWidth="1"/>
    <col min="16134" max="16134" width="1.28515625" style="36" customWidth="1"/>
    <col min="16135" max="16135" width="0" style="36" hidden="1" customWidth="1"/>
    <col min="16136" max="16384" width="9.140625" style="36"/>
  </cols>
  <sheetData>
    <row r="1" spans="1:8" x14ac:dyDescent="0.2">
      <c r="G1" s="36" t="s">
        <v>274</v>
      </c>
    </row>
    <row r="2" spans="1:8" ht="12.75" customHeight="1" x14ac:dyDescent="0.2">
      <c r="A2" s="56" t="s">
        <v>175</v>
      </c>
      <c r="B2" s="56">
        <f>A2*1</f>
        <v>3111</v>
      </c>
      <c r="C2" s="56" t="s">
        <v>176</v>
      </c>
      <c r="D2" s="57">
        <v>423300</v>
      </c>
      <c r="E2" s="57">
        <v>462700</v>
      </c>
      <c r="F2" s="57">
        <v>504800</v>
      </c>
      <c r="G2" s="57">
        <f>SUMIFS('2024'!F$8:F$34,'2024'!O$8:O$34,FP_2025_Po_Kontu_R!A2)</f>
        <v>0</v>
      </c>
      <c r="H2" s="68">
        <f>IF(G2&lt;&gt;0,D2/G2,0)</f>
        <v>0</v>
      </c>
    </row>
    <row r="3" spans="1:8" ht="12.75" customHeight="1" x14ac:dyDescent="0.2">
      <c r="A3" s="56" t="s">
        <v>169</v>
      </c>
      <c r="B3" s="56">
        <f t="shared" ref="B3:B28" si="0">A3*1</f>
        <v>3121</v>
      </c>
      <c r="C3" s="56" t="s">
        <v>178</v>
      </c>
      <c r="D3" s="57">
        <v>32000</v>
      </c>
      <c r="E3" s="57">
        <v>32000</v>
      </c>
      <c r="F3" s="57">
        <v>32000</v>
      </c>
      <c r="G3" s="57">
        <f>SUMIFS('2024'!F$8:F$34,'2024'!O$8:O$34,FP_2025_Po_Kontu_R!A3)</f>
        <v>0</v>
      </c>
      <c r="H3" s="68">
        <f t="shared" ref="H3:H28" si="1">IF(G3&lt;&gt;0,D3/G3,0)</f>
        <v>0</v>
      </c>
    </row>
    <row r="4" spans="1:8" ht="12.75" customHeight="1" x14ac:dyDescent="0.2">
      <c r="A4" s="56" t="s">
        <v>180</v>
      </c>
      <c r="B4" s="56">
        <f t="shared" si="0"/>
        <v>3132</v>
      </c>
      <c r="C4" s="56" t="s">
        <v>181</v>
      </c>
      <c r="D4" s="57">
        <v>69900</v>
      </c>
      <c r="E4" s="57">
        <v>76400</v>
      </c>
      <c r="F4" s="57">
        <v>83300</v>
      </c>
      <c r="G4" s="57">
        <f>SUMIFS('2024'!F$8:F$34,'2024'!O$8:O$34,FP_2025_Po_Kontu_R!A4)</f>
        <v>0</v>
      </c>
      <c r="H4" s="68">
        <f t="shared" si="1"/>
        <v>0</v>
      </c>
    </row>
    <row r="5" spans="1:8" ht="12.75" customHeight="1" x14ac:dyDescent="0.2">
      <c r="A5" s="56" t="s">
        <v>183</v>
      </c>
      <c r="B5" s="56">
        <f t="shared" si="0"/>
        <v>3211</v>
      </c>
      <c r="C5" s="56" t="s">
        <v>184</v>
      </c>
      <c r="D5" s="57">
        <v>3000</v>
      </c>
      <c r="E5" s="57">
        <v>3000</v>
      </c>
      <c r="F5" s="57">
        <v>3000</v>
      </c>
      <c r="G5" s="57">
        <f>SUMIFS('2024'!F$8:F$34,'2024'!O$8:O$34,FP_2025_Po_Kontu_R!A5)</f>
        <v>0</v>
      </c>
      <c r="H5" s="68">
        <f t="shared" si="1"/>
        <v>0</v>
      </c>
    </row>
    <row r="6" spans="1:8" ht="12.75" customHeight="1" x14ac:dyDescent="0.2">
      <c r="A6" s="56" t="s">
        <v>186</v>
      </c>
      <c r="B6" s="56">
        <f t="shared" si="0"/>
        <v>3212</v>
      </c>
      <c r="C6" s="56" t="s">
        <v>187</v>
      </c>
      <c r="D6" s="57">
        <v>7500</v>
      </c>
      <c r="E6" s="57">
        <v>7500</v>
      </c>
      <c r="F6" s="57">
        <v>7500</v>
      </c>
      <c r="G6" s="57">
        <f>SUMIFS('2024'!F$8:F$34,'2024'!O$8:O$34,FP_2025_Po_Kontu_R!A6)</f>
        <v>0</v>
      </c>
      <c r="H6" s="68">
        <f t="shared" si="1"/>
        <v>0</v>
      </c>
    </row>
    <row r="7" spans="1:8" ht="12.75" customHeight="1" x14ac:dyDescent="0.2">
      <c r="A7" s="56" t="s">
        <v>189</v>
      </c>
      <c r="B7" s="56">
        <f t="shared" si="0"/>
        <v>3213</v>
      </c>
      <c r="C7" s="56" t="s">
        <v>190</v>
      </c>
      <c r="D7" s="57">
        <v>6000</v>
      </c>
      <c r="E7" s="57">
        <v>6000</v>
      </c>
      <c r="F7" s="57">
        <v>6000</v>
      </c>
      <c r="G7" s="57">
        <f>SUMIFS('2024'!F$8:F$34,'2024'!O$8:O$34,FP_2025_Po_Kontu_R!A7)</f>
        <v>5000</v>
      </c>
      <c r="H7" s="68">
        <f t="shared" si="1"/>
        <v>1.2</v>
      </c>
    </row>
    <row r="8" spans="1:8" ht="12.75" customHeight="1" x14ac:dyDescent="0.2">
      <c r="A8" s="56" t="s">
        <v>192</v>
      </c>
      <c r="B8" s="56">
        <f t="shared" si="0"/>
        <v>3221</v>
      </c>
      <c r="C8" s="56" t="s">
        <v>193</v>
      </c>
      <c r="D8" s="57">
        <v>5000</v>
      </c>
      <c r="E8" s="57">
        <v>5000</v>
      </c>
      <c r="F8" s="57">
        <v>5000</v>
      </c>
      <c r="G8" s="57">
        <f>SUMIFS('2024'!F$8:F$34,'2024'!O$8:O$34,FP_2025_Po_Kontu_R!A8)</f>
        <v>5000</v>
      </c>
      <c r="H8" s="68">
        <f t="shared" si="1"/>
        <v>1</v>
      </c>
    </row>
    <row r="9" spans="1:8" x14ac:dyDescent="0.2">
      <c r="A9" s="56" t="s">
        <v>195</v>
      </c>
      <c r="B9" s="56">
        <f t="shared" si="0"/>
        <v>3223</v>
      </c>
      <c r="C9" s="56" t="s">
        <v>196</v>
      </c>
      <c r="D9" s="57">
        <v>9000</v>
      </c>
      <c r="E9" s="57">
        <v>9000</v>
      </c>
      <c r="F9" s="57">
        <v>9000</v>
      </c>
      <c r="G9" s="57">
        <f>SUMIFS('2024'!F$8:F$34,'2024'!O$8:O$34,FP_2025_Po_Kontu_R!A9)</f>
        <v>4000</v>
      </c>
      <c r="H9" s="68">
        <f t="shared" si="1"/>
        <v>2.25</v>
      </c>
    </row>
    <row r="10" spans="1:8" ht="12.75" customHeight="1" x14ac:dyDescent="0.2">
      <c r="A10" s="56" t="s">
        <v>198</v>
      </c>
      <c r="B10" s="56">
        <f t="shared" si="0"/>
        <v>3224</v>
      </c>
      <c r="C10" s="56" t="s">
        <v>199</v>
      </c>
      <c r="D10" s="57">
        <v>2000</v>
      </c>
      <c r="E10" s="57">
        <v>2000</v>
      </c>
      <c r="F10" s="57">
        <v>2000</v>
      </c>
      <c r="G10" s="57">
        <f>SUMIFS('2024'!F$8:F$34,'2024'!O$8:O$34,FP_2025_Po_Kontu_R!A10)</f>
        <v>1000</v>
      </c>
      <c r="H10" s="68">
        <f t="shared" si="1"/>
        <v>2</v>
      </c>
    </row>
    <row r="11" spans="1:8" ht="12.75" customHeight="1" x14ac:dyDescent="0.2">
      <c r="A11" s="56" t="s">
        <v>201</v>
      </c>
      <c r="B11" s="56">
        <f t="shared" si="0"/>
        <v>3225</v>
      </c>
      <c r="C11" s="56" t="s">
        <v>202</v>
      </c>
      <c r="D11" s="57">
        <v>3000</v>
      </c>
      <c r="E11" s="57">
        <v>3000</v>
      </c>
      <c r="F11" s="57">
        <v>3000</v>
      </c>
      <c r="G11" s="57">
        <f>SUMIFS('2024'!F$8:F$34,'2024'!O$8:O$34,FP_2025_Po_Kontu_R!A11)</f>
        <v>1200</v>
      </c>
      <c r="H11" s="68">
        <f t="shared" si="1"/>
        <v>2.5</v>
      </c>
    </row>
    <row r="12" spans="1:8" ht="12.75" customHeight="1" x14ac:dyDescent="0.2">
      <c r="A12" s="56" t="s">
        <v>204</v>
      </c>
      <c r="B12" s="56">
        <f t="shared" si="0"/>
        <v>3231</v>
      </c>
      <c r="C12" s="56" t="s">
        <v>205</v>
      </c>
      <c r="D12" s="57">
        <v>5000</v>
      </c>
      <c r="E12" s="57">
        <v>5000</v>
      </c>
      <c r="F12" s="57">
        <v>5000</v>
      </c>
      <c r="G12" s="57">
        <f>SUMIFS('2024'!F$8:F$34,'2024'!O$8:O$34,FP_2025_Po_Kontu_R!A12)</f>
        <v>3000</v>
      </c>
      <c r="H12" s="68">
        <f t="shared" si="1"/>
        <v>1.6666666666666667</v>
      </c>
    </row>
    <row r="13" spans="1:8" ht="12.75" customHeight="1" x14ac:dyDescent="0.2">
      <c r="A13" s="56" t="s">
        <v>207</v>
      </c>
      <c r="B13" s="56">
        <f t="shared" si="0"/>
        <v>3232</v>
      </c>
      <c r="C13" s="56" t="s">
        <v>208</v>
      </c>
      <c r="D13" s="57">
        <v>4000</v>
      </c>
      <c r="E13" s="57">
        <v>4000</v>
      </c>
      <c r="F13" s="57">
        <v>4000</v>
      </c>
      <c r="G13" s="57">
        <f>SUMIFS('2024'!F$8:F$34,'2024'!O$8:O$34,FP_2025_Po_Kontu_R!A13)</f>
        <v>3000</v>
      </c>
      <c r="H13" s="68">
        <f t="shared" si="1"/>
        <v>1.3333333333333333</v>
      </c>
    </row>
    <row r="14" spans="1:8" ht="12.75" customHeight="1" x14ac:dyDescent="0.2">
      <c r="A14" s="56" t="s">
        <v>210</v>
      </c>
      <c r="B14" s="56">
        <f t="shared" si="0"/>
        <v>3233</v>
      </c>
      <c r="C14" s="56" t="s">
        <v>211</v>
      </c>
      <c r="D14" s="57">
        <v>3000</v>
      </c>
      <c r="E14" s="57">
        <v>3000</v>
      </c>
      <c r="F14" s="57">
        <v>3000</v>
      </c>
      <c r="G14" s="57">
        <f>SUMIFS('2024'!F$8:F$34,'2024'!O$8:O$34,FP_2025_Po_Kontu_R!A14)</f>
        <v>2000</v>
      </c>
      <c r="H14" s="68">
        <f t="shared" si="1"/>
        <v>1.5</v>
      </c>
    </row>
    <row r="15" spans="1:8" x14ac:dyDescent="0.2">
      <c r="A15" s="56" t="s">
        <v>213</v>
      </c>
      <c r="B15" s="56">
        <f t="shared" si="0"/>
        <v>3234</v>
      </c>
      <c r="C15" s="56" t="s">
        <v>214</v>
      </c>
      <c r="D15" s="57">
        <v>8600</v>
      </c>
      <c r="E15" s="57">
        <v>8600</v>
      </c>
      <c r="F15" s="57">
        <v>8600</v>
      </c>
      <c r="G15" s="57">
        <f>SUMIFS('2024'!F$8:F$34,'2024'!O$8:O$34,FP_2025_Po_Kontu_R!A15)</f>
        <v>0</v>
      </c>
      <c r="H15" s="68">
        <f t="shared" si="1"/>
        <v>0</v>
      </c>
    </row>
    <row r="16" spans="1:8" ht="12.75" customHeight="1" x14ac:dyDescent="0.2">
      <c r="A16" s="56" t="s">
        <v>216</v>
      </c>
      <c r="B16" s="56">
        <f t="shared" si="0"/>
        <v>3235</v>
      </c>
      <c r="C16" s="56" t="s">
        <v>217</v>
      </c>
      <c r="D16" s="57">
        <v>3000</v>
      </c>
      <c r="E16" s="57">
        <v>3000</v>
      </c>
      <c r="F16" s="57">
        <v>3000</v>
      </c>
      <c r="G16" s="57">
        <f>SUMIFS('2024'!F$8:F$34,'2024'!O$8:O$34,FP_2025_Po_Kontu_R!A16)</f>
        <v>0</v>
      </c>
      <c r="H16" s="68">
        <f t="shared" si="1"/>
        <v>0</v>
      </c>
    </row>
    <row r="17" spans="1:8" ht="12.75" customHeight="1" x14ac:dyDescent="0.2">
      <c r="A17" s="56" t="s">
        <v>219</v>
      </c>
      <c r="B17" s="56">
        <f t="shared" si="0"/>
        <v>3236</v>
      </c>
      <c r="C17" s="56" t="s">
        <v>220</v>
      </c>
      <c r="D17" s="57">
        <v>5700</v>
      </c>
      <c r="E17" s="57">
        <v>5700</v>
      </c>
      <c r="F17" s="57">
        <v>5700</v>
      </c>
      <c r="G17" s="57">
        <f>SUMIFS('2024'!F$8:F$34,'2024'!O$8:O$34,FP_2025_Po_Kontu_R!A17)</f>
        <v>500</v>
      </c>
      <c r="H17" s="68">
        <f t="shared" si="1"/>
        <v>11.4</v>
      </c>
    </row>
    <row r="18" spans="1:8" ht="12.75" customHeight="1" x14ac:dyDescent="0.2">
      <c r="A18" s="56" t="s">
        <v>222</v>
      </c>
      <c r="B18" s="56">
        <f t="shared" si="0"/>
        <v>3237</v>
      </c>
      <c r="C18" s="56" t="s">
        <v>223</v>
      </c>
      <c r="D18" s="57">
        <v>20000</v>
      </c>
      <c r="E18" s="57">
        <v>20000</v>
      </c>
      <c r="F18" s="57">
        <v>20000</v>
      </c>
      <c r="G18" s="57">
        <f>SUMIFS('2024'!F$8:F$34,'2024'!O$8:O$34,FP_2025_Po_Kontu_R!A18)</f>
        <v>12000</v>
      </c>
      <c r="H18" s="68">
        <f t="shared" si="1"/>
        <v>1.6666666666666667</v>
      </c>
    </row>
    <row r="19" spans="1:8" x14ac:dyDescent="0.2">
      <c r="A19" s="56" t="s">
        <v>225</v>
      </c>
      <c r="B19" s="56">
        <f t="shared" si="0"/>
        <v>3238</v>
      </c>
      <c r="C19" s="56" t="s">
        <v>226</v>
      </c>
      <c r="D19" s="57">
        <v>8600</v>
      </c>
      <c r="E19" s="57">
        <v>8600</v>
      </c>
      <c r="F19" s="57">
        <v>8600</v>
      </c>
      <c r="G19" s="57">
        <f>SUMIFS('2024'!F$8:F$34,'2024'!O$8:O$34,FP_2025_Po_Kontu_R!A19)</f>
        <v>5300</v>
      </c>
      <c r="H19" s="68">
        <f t="shared" si="1"/>
        <v>1.6226415094339623</v>
      </c>
    </row>
    <row r="20" spans="1:8" x14ac:dyDescent="0.2">
      <c r="A20" s="56" t="s">
        <v>228</v>
      </c>
      <c r="B20" s="56">
        <f t="shared" si="0"/>
        <v>3239</v>
      </c>
      <c r="C20" s="56" t="s">
        <v>229</v>
      </c>
      <c r="D20" s="57">
        <v>20000</v>
      </c>
      <c r="E20" s="57">
        <v>20000</v>
      </c>
      <c r="F20" s="57">
        <v>20000</v>
      </c>
      <c r="G20" s="57">
        <f>SUMIFS('2024'!F$8:F$34,'2024'!O$8:O$34,FP_2025_Po_Kontu_R!A20)</f>
        <v>7000</v>
      </c>
      <c r="H20" s="68">
        <f t="shared" si="1"/>
        <v>2.8571428571428572</v>
      </c>
    </row>
    <row r="21" spans="1:8" ht="12.75" customHeight="1" x14ac:dyDescent="0.2">
      <c r="A21" s="56" t="s">
        <v>231</v>
      </c>
      <c r="B21" s="56">
        <f t="shared" si="0"/>
        <v>3291</v>
      </c>
      <c r="C21" s="56" t="s">
        <v>232</v>
      </c>
      <c r="D21" s="57">
        <v>3000</v>
      </c>
      <c r="E21" s="57">
        <v>3000</v>
      </c>
      <c r="F21" s="57">
        <v>3000</v>
      </c>
      <c r="G21" s="57">
        <f>SUMIFS('2024'!F$8:F$34,'2024'!O$8:O$34,FP_2025_Po_Kontu_R!A21)</f>
        <v>0</v>
      </c>
      <c r="H21" s="68">
        <f t="shared" si="1"/>
        <v>0</v>
      </c>
    </row>
    <row r="22" spans="1:8" x14ac:dyDescent="0.2">
      <c r="A22" s="56" t="s">
        <v>234</v>
      </c>
      <c r="B22" s="56">
        <f t="shared" si="0"/>
        <v>3292</v>
      </c>
      <c r="C22" s="56" t="s">
        <v>235</v>
      </c>
      <c r="D22" s="57">
        <v>3000</v>
      </c>
      <c r="E22" s="57">
        <v>3000</v>
      </c>
      <c r="F22" s="57">
        <v>3000</v>
      </c>
      <c r="G22" s="57">
        <f>SUMIFS('2024'!F$8:F$34,'2024'!O$8:O$34,FP_2025_Po_Kontu_R!A22)</f>
        <v>900</v>
      </c>
      <c r="H22" s="68">
        <f t="shared" si="1"/>
        <v>3.3333333333333335</v>
      </c>
    </row>
    <row r="23" spans="1:8" x14ac:dyDescent="0.2">
      <c r="A23" s="56" t="s">
        <v>237</v>
      </c>
      <c r="B23" s="56">
        <f t="shared" si="0"/>
        <v>3293</v>
      </c>
      <c r="C23" s="56" t="s">
        <v>238</v>
      </c>
      <c r="D23" s="57">
        <v>1500</v>
      </c>
      <c r="E23" s="57">
        <v>1500</v>
      </c>
      <c r="F23" s="57">
        <v>1500</v>
      </c>
      <c r="G23" s="57">
        <f>SUMIFS('2024'!F$8:F$34,'2024'!O$8:O$34,FP_2025_Po_Kontu_R!A23)</f>
        <v>1300</v>
      </c>
      <c r="H23" s="68">
        <f t="shared" si="1"/>
        <v>1.1538461538461537</v>
      </c>
    </row>
    <row r="24" spans="1:8" ht="12.75" customHeight="1" x14ac:dyDescent="0.2">
      <c r="A24" s="56" t="s">
        <v>240</v>
      </c>
      <c r="B24" s="56">
        <f t="shared" si="0"/>
        <v>3295</v>
      </c>
      <c r="C24" s="56" t="s">
        <v>241</v>
      </c>
      <c r="D24" s="57">
        <v>1000</v>
      </c>
      <c r="E24" s="57">
        <v>1000</v>
      </c>
      <c r="F24" s="57">
        <v>1000</v>
      </c>
      <c r="G24" s="57">
        <f>SUMIFS('2024'!F$8:F$34,'2024'!O$8:O$34,FP_2025_Po_Kontu_R!A24)</f>
        <v>0</v>
      </c>
      <c r="H24" s="68">
        <f t="shared" si="1"/>
        <v>0</v>
      </c>
    </row>
    <row r="25" spans="1:8" ht="12.75" customHeight="1" x14ac:dyDescent="0.2">
      <c r="A25" s="56" t="s">
        <v>243</v>
      </c>
      <c r="B25" s="56">
        <f t="shared" si="0"/>
        <v>3299</v>
      </c>
      <c r="C25" s="56" t="s">
        <v>244</v>
      </c>
      <c r="D25" s="57">
        <v>1500</v>
      </c>
      <c r="E25" s="57">
        <v>1500</v>
      </c>
      <c r="F25" s="57">
        <v>1500</v>
      </c>
      <c r="G25" s="57">
        <f>SUMIFS('2024'!F$8:F$34,'2024'!O$8:O$34,FP_2025_Po_Kontu_R!A25)</f>
        <v>0</v>
      </c>
      <c r="H25" s="68">
        <f t="shared" si="1"/>
        <v>0</v>
      </c>
    </row>
    <row r="26" spans="1:8" ht="12.75" customHeight="1" x14ac:dyDescent="0.2">
      <c r="A26" s="56" t="s">
        <v>246</v>
      </c>
      <c r="B26" s="56">
        <f t="shared" si="0"/>
        <v>3431</v>
      </c>
      <c r="C26" s="56" t="s">
        <v>247</v>
      </c>
      <c r="D26" s="57">
        <v>500</v>
      </c>
      <c r="E26" s="57">
        <v>500</v>
      </c>
      <c r="F26" s="57">
        <v>500</v>
      </c>
      <c r="G26" s="57">
        <f>SUMIFS('2024'!F$8:F$34,'2024'!O$8:O$34,FP_2025_Po_Kontu_R!A26)</f>
        <v>0</v>
      </c>
      <c r="H26" s="68">
        <f t="shared" si="1"/>
        <v>0</v>
      </c>
    </row>
    <row r="27" spans="1:8" ht="12.75" customHeight="1" x14ac:dyDescent="0.2">
      <c r="A27" s="56" t="s">
        <v>249</v>
      </c>
      <c r="B27" s="56">
        <f t="shared" si="0"/>
        <v>4221</v>
      </c>
      <c r="C27" s="56" t="s">
        <v>250</v>
      </c>
      <c r="D27" s="57">
        <v>3000</v>
      </c>
      <c r="E27" s="57">
        <v>3000</v>
      </c>
      <c r="F27" s="57">
        <v>3000</v>
      </c>
      <c r="G27" s="57">
        <f>SUMIFS('2024'!F$8:F$34,'2024'!O$8:O$34,FP_2025_Po_Kontu_R!A27)</f>
        <v>6000</v>
      </c>
      <c r="H27" s="68">
        <f t="shared" si="1"/>
        <v>0.5</v>
      </c>
    </row>
    <row r="28" spans="1:8" ht="12.75" customHeight="1" x14ac:dyDescent="0.2">
      <c r="A28" s="56" t="s">
        <v>252</v>
      </c>
      <c r="B28" s="56">
        <f t="shared" si="0"/>
        <v>4262</v>
      </c>
      <c r="C28" s="56" t="s">
        <v>253</v>
      </c>
      <c r="D28" s="57">
        <v>2000</v>
      </c>
      <c r="E28" s="57">
        <v>2000</v>
      </c>
      <c r="F28" s="57">
        <v>2000</v>
      </c>
      <c r="G28" s="57">
        <f>SUMIFS('2024'!F$8:F$34,'2024'!O$8:O$34,FP_2025_Po_Kontu_R!A28)</f>
        <v>2000</v>
      </c>
      <c r="H28" s="68">
        <f t="shared" si="1"/>
        <v>1</v>
      </c>
    </row>
    <row r="31" spans="1:8" x14ac:dyDescent="0.2">
      <c r="D31" s="67">
        <f>SUM(D2:D28)</f>
        <v>654100</v>
      </c>
      <c r="E31" s="67">
        <f t="shared" ref="E31:G31" si="2">SUM(E2:E28)</f>
        <v>700000</v>
      </c>
      <c r="F31" s="67">
        <f t="shared" si="2"/>
        <v>749000</v>
      </c>
      <c r="G31" s="67">
        <f t="shared" si="2"/>
        <v>59200</v>
      </c>
    </row>
  </sheetData>
  <pageMargins left="0.19685039370078741" right="0.19685039370078741" top="0.39370078740157483" bottom="0.6889763779527559" header="0.39370078740157483" footer="0.39370078740157483"/>
  <pageSetup paperSize="9" orientation="landscape" r:id="rId1"/>
  <headerFooter alignWithMargins="0">
    <oddFooter xml:space="preserve">&amp;L&amp;"Arial"&amp;8 LCW148PPU &amp;C&amp;"Arial"&amp;8Stranica &amp;P od &amp;N &amp;R&amp;"Arial"&amp;8 *Obrada LC*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2025</vt:lpstr>
      <vt:lpstr>2024</vt:lpstr>
      <vt:lpstr>FP_2025</vt:lpstr>
      <vt:lpstr>FP_2025_Po_Kontu_R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2025-01-13T07:32:09Z</cp:lastPrinted>
  <dcterms:created xsi:type="dcterms:W3CDTF">2020-11-24T19:08:45Z</dcterms:created>
  <dcterms:modified xsi:type="dcterms:W3CDTF">2025-09-16T08:20:50Z</dcterms:modified>
</cp:coreProperties>
</file>